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SP" sheetId="1" r:id="rId1"/>
    <sheet name="INSP" sheetId="2" r:id="rId2"/>
    <sheet name="GSP" sheetId="3" r:id="rId3"/>
    <sheet name="GNSP" sheetId="4" r:id="rId4"/>
  </sheets>
  <definedNames>
    <definedName name="_xlnm.Print_Area" localSheetId="2">'GSP'!$A$1:$J$75</definedName>
    <definedName name="_xlnm.Print_Area" localSheetId="1">'INSP'!$A$1:$H$55</definedName>
    <definedName name="_xlnm.Print_Area" localSheetId="0">'ISP'!$A$1:$H$55</definedName>
  </definedNames>
  <calcPr fullCalcOnLoad="1"/>
</workbook>
</file>

<file path=xl/sharedStrings.xml><?xml version="1.0" encoding="utf-8"?>
<sst xmlns="http://schemas.openxmlformats.org/spreadsheetml/2006/main" count="342" uniqueCount="55">
  <si>
    <t>Sl No.</t>
  </si>
  <si>
    <t>PARTICULARS</t>
  </si>
  <si>
    <t>PREMIUM</t>
  </si>
  <si>
    <t>POLICIES</t>
  </si>
  <si>
    <t>SUM ASSURED</t>
  </si>
  <si>
    <t>Non linked*</t>
  </si>
  <si>
    <r>
      <t xml:space="preserve"> </t>
    </r>
    <r>
      <rPr>
        <b/>
        <i/>
        <sz val="10"/>
        <rFont val="Bookman Old Style"/>
        <family val="1"/>
      </rPr>
      <t xml:space="preserve">Life </t>
    </r>
  </si>
  <si>
    <t>with profit</t>
  </si>
  <si>
    <t>without profit</t>
  </si>
  <si>
    <t>General Annuity</t>
  </si>
  <si>
    <t>Pension</t>
  </si>
  <si>
    <t>Health</t>
  </si>
  <si>
    <t>A.</t>
  </si>
  <si>
    <t>Sub total</t>
  </si>
  <si>
    <t xml:space="preserve"> Linked*</t>
  </si>
  <si>
    <t>B.</t>
  </si>
  <si>
    <t>C.</t>
  </si>
  <si>
    <t>Total (A+B)</t>
  </si>
  <si>
    <t>Riders:</t>
  </si>
  <si>
    <t>Non linked</t>
  </si>
  <si>
    <t>Health#</t>
  </si>
  <si>
    <t>Accident##</t>
  </si>
  <si>
    <t>Term</t>
  </si>
  <si>
    <t>Others</t>
  </si>
  <si>
    <t>D.</t>
  </si>
  <si>
    <t xml:space="preserve"> Linked</t>
  </si>
  <si>
    <t>E.</t>
  </si>
  <si>
    <t>F.</t>
  </si>
  <si>
    <t>Total (D+E)</t>
  </si>
  <si>
    <t>G.</t>
  </si>
  <si>
    <t>**Grand Total (C+F)</t>
  </si>
  <si>
    <t>* Excluding rider figures.</t>
  </si>
  <si>
    <t>** for policies Grand Total is C.</t>
  </si>
  <si>
    <t># All riders related to critical illness benefit, hospitalisation benefit and medical treatment.</t>
  </si>
  <si>
    <t>## Disability related riders.</t>
  </si>
  <si>
    <t>The premium  is actual amount received and not annualised premium.</t>
  </si>
  <si>
    <t>NO.OF SCHEMES</t>
  </si>
  <si>
    <t>LIVES COVERED</t>
  </si>
  <si>
    <t>a)</t>
  </si>
  <si>
    <t>Group Gratuity Schemes</t>
  </si>
  <si>
    <t>b)</t>
  </si>
  <si>
    <t>Group Savings Linked Schemes</t>
  </si>
  <si>
    <t>c)</t>
  </si>
  <si>
    <t>EDLI</t>
  </si>
  <si>
    <t>d)</t>
  </si>
  <si>
    <t>** for no.of schemes &amp; lives covered Grand Total is C.</t>
  </si>
  <si>
    <t>INDIVIDUAL SINGLE PREMIUM (INCLUDING RURAL &amp; SOCIAL)</t>
  </si>
  <si>
    <t>INDIVIDUAL NON - SINGLE PREMIUM (INCLUDING RURAL &amp; SOCIAL)</t>
  </si>
  <si>
    <t>GROUP SINGLE PREMIUM (INCLUDING RURAL &amp; SOCIAL)</t>
  </si>
  <si>
    <t>GROUP NEW BUSINESS -- NON - SINGLE PREMIUM (INCLUDING RURAL &amp; SOCIAL)</t>
  </si>
  <si>
    <t>(Rs.IN CRORE)</t>
  </si>
  <si>
    <t>DEC, 2011</t>
  </si>
  <si>
    <t>FIRST YEAR PREMIUM OF LIFE INSURERS FOR THE QUARTER ENDED DECEMBER, 2012</t>
  </si>
  <si>
    <t>FIRST YEAR PREMIUM OF LIFE INSURERS FOR THE QUARTER ENDED  DECEMBER, 2012</t>
  </si>
  <si>
    <t>DEC,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</si>
</sst>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</numFmts>
  <fonts count="51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pple Chancery"/>
      <family val="4"/>
    </font>
    <font>
      <sz val="10"/>
      <name val="Baskerville"/>
      <family val="1"/>
    </font>
    <font>
      <b/>
      <i/>
      <sz val="11"/>
      <name val="Century Gothic"/>
      <family val="2"/>
    </font>
    <font>
      <b/>
      <i/>
      <sz val="10"/>
      <name val="Bookman Old Style"/>
      <family val="1"/>
    </font>
    <font>
      <b/>
      <i/>
      <sz val="12"/>
      <name val="Century Gothic"/>
      <family val="2"/>
    </font>
    <font>
      <i/>
      <sz val="11"/>
      <name val="Century Gothic"/>
      <family val="2"/>
    </font>
    <font>
      <b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57" applyFill="1" applyAlignment="1">
      <alignment/>
    </xf>
    <xf numFmtId="0" fontId="2" fillId="33" borderId="0" xfId="57" applyFont="1" applyFill="1" applyAlignment="1">
      <alignment/>
    </xf>
    <xf numFmtId="0" fontId="2" fillId="33" borderId="10" xfId="57" applyFont="1" applyFill="1" applyBorder="1" applyAlignment="1">
      <alignment horizontal="center" vertical="center" wrapText="1"/>
    </xf>
    <xf numFmtId="0" fontId="0" fillId="33" borderId="11" xfId="57" applyFill="1" applyBorder="1" applyAlignment="1">
      <alignment/>
    </xf>
    <xf numFmtId="0" fontId="7" fillId="33" borderId="12" xfId="57" applyFont="1" applyFill="1" applyBorder="1" applyAlignment="1" quotePrefix="1">
      <alignment horizontal="left"/>
    </xf>
    <xf numFmtId="0" fontId="0" fillId="33" borderId="12" xfId="57" applyFill="1" applyBorder="1" applyAlignment="1">
      <alignment/>
    </xf>
    <xf numFmtId="0" fontId="1" fillId="33" borderId="11" xfId="57" applyFont="1" applyFill="1" applyBorder="1" applyAlignment="1">
      <alignment horizontal="center"/>
    </xf>
    <xf numFmtId="0" fontId="1" fillId="33" borderId="12" xfId="57" applyFont="1" applyFill="1" applyBorder="1" applyAlignment="1">
      <alignment/>
    </xf>
    <xf numFmtId="0" fontId="0" fillId="33" borderId="11" xfId="57" applyFill="1" applyBorder="1" applyAlignment="1">
      <alignment horizontal="center"/>
    </xf>
    <xf numFmtId="0" fontId="2" fillId="33" borderId="12" xfId="57" applyFont="1" applyFill="1" applyBorder="1" applyAlignment="1">
      <alignment/>
    </xf>
    <xf numFmtId="0" fontId="0" fillId="33" borderId="13" xfId="57" applyFill="1" applyBorder="1" applyAlignment="1">
      <alignment horizontal="center"/>
    </xf>
    <xf numFmtId="0" fontId="2" fillId="33" borderId="14" xfId="57" applyFont="1" applyFill="1" applyBorder="1" applyAlignment="1">
      <alignment/>
    </xf>
    <xf numFmtId="0" fontId="9" fillId="33" borderId="15" xfId="57" applyFont="1" applyFill="1" applyBorder="1" applyAlignment="1">
      <alignment horizontal="center"/>
    </xf>
    <xf numFmtId="0" fontId="1" fillId="33" borderId="16" xfId="57" applyFont="1" applyFill="1" applyBorder="1" applyAlignment="1">
      <alignment/>
    </xf>
    <xf numFmtId="0" fontId="0" fillId="33" borderId="17" xfId="57" applyFill="1" applyBorder="1" applyAlignment="1">
      <alignment horizontal="center"/>
    </xf>
    <xf numFmtId="0" fontId="7" fillId="33" borderId="18" xfId="57" applyFont="1" applyFill="1" applyBorder="1" applyAlignment="1" quotePrefix="1">
      <alignment horizontal="left"/>
    </xf>
    <xf numFmtId="0" fontId="10" fillId="33" borderId="18" xfId="57" applyFont="1" applyFill="1" applyBorder="1" applyAlignment="1" quotePrefix="1">
      <alignment horizontal="left"/>
    </xf>
    <xf numFmtId="0" fontId="7" fillId="33" borderId="12" xfId="57" applyFont="1" applyFill="1" applyBorder="1" applyAlignment="1">
      <alignment/>
    </xf>
    <xf numFmtId="0" fontId="2" fillId="33" borderId="12" xfId="57" applyFont="1" applyFill="1" applyBorder="1" applyAlignment="1" quotePrefix="1">
      <alignment horizontal="left"/>
    </xf>
    <xf numFmtId="0" fontId="1" fillId="33" borderId="13" xfId="57" applyFont="1" applyFill="1" applyBorder="1" applyAlignment="1">
      <alignment horizontal="center"/>
    </xf>
    <xf numFmtId="0" fontId="1" fillId="33" borderId="17" xfId="57" applyFont="1" applyFill="1" applyBorder="1" applyAlignment="1">
      <alignment horizontal="center"/>
    </xf>
    <xf numFmtId="0" fontId="7" fillId="33" borderId="18" xfId="57" applyFont="1" applyFill="1" applyBorder="1" applyAlignment="1">
      <alignment/>
    </xf>
    <xf numFmtId="0" fontId="2" fillId="33" borderId="14" xfId="57" applyFont="1" applyFill="1" applyBorder="1" applyAlignment="1" quotePrefix="1">
      <alignment horizontal="left"/>
    </xf>
    <xf numFmtId="0" fontId="1" fillId="33" borderId="16" xfId="57" applyFont="1" applyFill="1" applyBorder="1" applyAlignment="1" quotePrefix="1">
      <alignment horizontal="left"/>
    </xf>
    <xf numFmtId="0" fontId="0" fillId="33" borderId="19" xfId="57" applyFill="1" applyBorder="1" applyAlignment="1">
      <alignment horizontal="center"/>
    </xf>
    <xf numFmtId="0" fontId="0" fillId="33" borderId="20" xfId="57" applyFill="1" applyBorder="1" applyAlignment="1">
      <alignment/>
    </xf>
    <xf numFmtId="0" fontId="2" fillId="33" borderId="0" xfId="57" applyFont="1" applyFill="1" applyAlignment="1" quotePrefix="1">
      <alignment horizontal="left"/>
    </xf>
    <xf numFmtId="0" fontId="2" fillId="33" borderId="0" xfId="57" applyFont="1" applyFill="1" applyAlignment="1">
      <alignment horizontal="left"/>
    </xf>
    <xf numFmtId="0" fontId="11" fillId="33" borderId="16" xfId="57" applyFont="1" applyFill="1" applyBorder="1" applyAlignment="1" quotePrefix="1">
      <alignment horizontal="left"/>
    </xf>
    <xf numFmtId="0" fontId="2" fillId="33" borderId="11" xfId="57" applyFont="1" applyFill="1" applyBorder="1" applyAlignment="1">
      <alignment horizontal="center"/>
    </xf>
    <xf numFmtId="0" fontId="12" fillId="33" borderId="12" xfId="57" applyFont="1" applyFill="1" applyBorder="1" applyAlignment="1">
      <alignment/>
    </xf>
    <xf numFmtId="0" fontId="1" fillId="33" borderId="21" xfId="57" applyFont="1" applyFill="1" applyBorder="1" applyAlignment="1" quotePrefix="1">
      <alignment vertical="center" wrapText="1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1" xfId="57" applyFont="1" applyFill="1" applyBorder="1" applyAlignment="1">
      <alignment horizontal="right"/>
    </xf>
    <xf numFmtId="0" fontId="4" fillId="33" borderId="0" xfId="57" applyFont="1" applyFill="1" applyBorder="1" applyAlignment="1">
      <alignment/>
    </xf>
    <xf numFmtId="0" fontId="1" fillId="33" borderId="21" xfId="57" applyFont="1" applyFill="1" applyBorder="1" applyAlignment="1">
      <alignment vertical="center" wrapText="1"/>
    </xf>
    <xf numFmtId="0" fontId="0" fillId="33" borderId="0" xfId="57" applyFill="1" applyBorder="1" applyAlignment="1">
      <alignment/>
    </xf>
    <xf numFmtId="2" fontId="0" fillId="33" borderId="12" xfId="59" applyNumberFormat="1" applyFill="1" applyBorder="1" applyAlignment="1">
      <alignment/>
    </xf>
    <xf numFmtId="1" fontId="0" fillId="33" borderId="12" xfId="59" applyNumberFormat="1" applyFill="1" applyBorder="1" applyAlignment="1">
      <alignment/>
    </xf>
    <xf numFmtId="0" fontId="0" fillId="33" borderId="12" xfId="59" applyFill="1" applyBorder="1" applyAlignment="1">
      <alignment/>
    </xf>
    <xf numFmtId="0" fontId="6" fillId="33" borderId="12" xfId="59" applyFont="1" applyFill="1" applyBorder="1" applyAlignment="1">
      <alignment/>
    </xf>
    <xf numFmtId="2" fontId="6" fillId="34" borderId="12" xfId="58" applyNumberFormat="1" applyFont="1" applyFill="1" applyBorder="1" applyAlignment="1" applyProtection="1">
      <alignment/>
      <protection locked="0"/>
    </xf>
    <xf numFmtId="2" fontId="6" fillId="33" borderId="12" xfId="58" applyNumberFormat="1" applyFont="1" applyFill="1" applyBorder="1" applyAlignment="1">
      <alignment/>
    </xf>
    <xf numFmtId="2" fontId="6" fillId="33" borderId="18" xfId="58" applyNumberFormat="1" applyFont="1" applyFill="1" applyBorder="1" applyAlignment="1">
      <alignment/>
    </xf>
    <xf numFmtId="1" fontId="6" fillId="34" borderId="12" xfId="58" applyNumberFormat="1" applyFont="1" applyFill="1" applyBorder="1" applyAlignment="1" applyProtection="1">
      <alignment/>
      <protection locked="0"/>
    </xf>
    <xf numFmtId="1" fontId="6" fillId="33" borderId="12" xfId="58" applyNumberFormat="1" applyFont="1" applyFill="1" applyBorder="1" applyAlignment="1">
      <alignment/>
    </xf>
    <xf numFmtId="1" fontId="6" fillId="33" borderId="18" xfId="58" applyNumberFormat="1" applyFont="1" applyFill="1" applyBorder="1" applyAlignment="1">
      <alignment/>
    </xf>
    <xf numFmtId="0" fontId="0" fillId="33" borderId="23" xfId="57" applyFill="1" applyBorder="1" applyAlignment="1">
      <alignment/>
    </xf>
    <xf numFmtId="2" fontId="0" fillId="33" borderId="23" xfId="59" applyNumberFormat="1" applyFill="1" applyBorder="1" applyAlignment="1">
      <alignment/>
    </xf>
    <xf numFmtId="2" fontId="6" fillId="34" borderId="23" xfId="58" applyNumberFormat="1" applyFont="1" applyFill="1" applyBorder="1" applyAlignment="1" applyProtection="1">
      <alignment/>
      <protection locked="0"/>
    </xf>
    <xf numFmtId="2" fontId="6" fillId="33" borderId="23" xfId="58" applyNumberFormat="1" applyFont="1" applyFill="1" applyBorder="1" applyAlignment="1">
      <alignment/>
    </xf>
    <xf numFmtId="2" fontId="6" fillId="33" borderId="24" xfId="58" applyNumberFormat="1" applyFont="1" applyFill="1" applyBorder="1" applyAlignment="1">
      <alignment/>
    </xf>
    <xf numFmtId="0" fontId="0" fillId="33" borderId="23" xfId="59" applyFill="1" applyBorder="1" applyAlignment="1">
      <alignment/>
    </xf>
    <xf numFmtId="2" fontId="6" fillId="34" borderId="16" xfId="58" applyNumberFormat="1" applyFont="1" applyFill="1" applyBorder="1" applyAlignment="1">
      <alignment/>
    </xf>
    <xf numFmtId="1" fontId="6" fillId="34" borderId="16" xfId="58" applyNumberFormat="1" applyFont="1" applyFill="1" applyBorder="1" applyAlignment="1">
      <alignment/>
    </xf>
    <xf numFmtId="2" fontId="6" fillId="34" borderId="25" xfId="58" applyNumberFormat="1" applyFont="1" applyFill="1" applyBorder="1" applyAlignment="1">
      <alignment/>
    </xf>
    <xf numFmtId="2" fontId="6" fillId="34" borderId="20" xfId="58" applyNumberFormat="1" applyFont="1" applyFill="1" applyBorder="1" applyAlignment="1">
      <alignment/>
    </xf>
    <xf numFmtId="1" fontId="6" fillId="34" borderId="20" xfId="58" applyNumberFormat="1" applyFont="1" applyFill="1" applyBorder="1" applyAlignment="1">
      <alignment/>
    </xf>
    <xf numFmtId="2" fontId="6" fillId="34" borderId="26" xfId="58" applyNumberFormat="1" applyFont="1" applyFill="1" applyBorder="1" applyAlignment="1">
      <alignment/>
    </xf>
    <xf numFmtId="0" fontId="0" fillId="33" borderId="27" xfId="57" applyFill="1" applyBorder="1" applyAlignment="1">
      <alignment/>
    </xf>
    <xf numFmtId="0" fontId="6" fillId="33" borderId="23" xfId="59" applyFont="1" applyFill="1" applyBorder="1" applyAlignment="1">
      <alignment/>
    </xf>
    <xf numFmtId="0" fontId="16" fillId="33" borderId="0" xfId="57" applyFont="1" applyFill="1" applyAlignment="1">
      <alignment/>
    </xf>
    <xf numFmtId="0" fontId="3" fillId="33" borderId="0" xfId="57" applyFont="1" applyFill="1" applyAlignment="1" applyProtection="1" quotePrefix="1">
      <alignment/>
      <protection locked="0"/>
    </xf>
    <xf numFmtId="0" fontId="0" fillId="0" borderId="0" xfId="57" applyFill="1" applyAlignment="1">
      <alignment/>
    </xf>
    <xf numFmtId="0" fontId="3" fillId="0" borderId="0" xfId="57" applyFont="1" applyFill="1" applyAlignment="1" applyProtection="1" quotePrefix="1">
      <alignment/>
      <protection locked="0"/>
    </xf>
    <xf numFmtId="0" fontId="16" fillId="0" borderId="0" xfId="57" applyFont="1" applyFill="1" applyAlignment="1">
      <alignment/>
    </xf>
    <xf numFmtId="1" fontId="6" fillId="34" borderId="12" xfId="0" applyNumberFormat="1" applyFont="1" applyFill="1" applyBorder="1" applyAlignment="1" applyProtection="1">
      <alignment/>
      <protection locked="0"/>
    </xf>
    <xf numFmtId="1" fontId="6" fillId="33" borderId="12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2" fillId="33" borderId="0" xfId="57" applyFont="1" applyFill="1" applyBorder="1" applyAlignment="1">
      <alignment horizontal="center" vertical="center" wrapText="1"/>
    </xf>
    <xf numFmtId="0" fontId="0" fillId="33" borderId="24" xfId="57" applyFill="1" applyBorder="1" applyAlignment="1">
      <alignment/>
    </xf>
    <xf numFmtId="2" fontId="6" fillId="34" borderId="12" xfId="0" applyNumberFormat="1" applyFont="1" applyFill="1" applyBorder="1" applyAlignment="1" applyProtection="1">
      <alignment/>
      <protection locked="0"/>
    </xf>
    <xf numFmtId="2" fontId="6" fillId="33" borderId="12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1" fontId="6" fillId="34" borderId="28" xfId="58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0" xfId="57" applyNumberFormat="1" applyFill="1" applyAlignment="1">
      <alignment/>
    </xf>
    <xf numFmtId="2" fontId="0" fillId="0" borderId="0" xfId="0" applyNumberFormat="1" applyAlignment="1">
      <alignment/>
    </xf>
    <xf numFmtId="0" fontId="3" fillId="33" borderId="0" xfId="57" applyFont="1" applyFill="1" applyAlignment="1" applyProtection="1" quotePrefix="1">
      <alignment horizontal="center"/>
      <protection locked="0"/>
    </xf>
    <xf numFmtId="0" fontId="1" fillId="33" borderId="0" xfId="57" applyFont="1" applyFill="1" applyBorder="1" applyAlignment="1" quotePrefix="1">
      <alignment horizontal="center" vertical="center" wrapText="1"/>
    </xf>
    <xf numFmtId="0" fontId="2" fillId="33" borderId="29" xfId="57" applyFont="1" applyFill="1" applyBorder="1" applyAlignment="1">
      <alignment horizontal="center" vertical="center"/>
    </xf>
    <xf numFmtId="0" fontId="2" fillId="33" borderId="30" xfId="57" applyFont="1" applyFill="1" applyBorder="1" applyAlignment="1">
      <alignment horizontal="center" vertical="center"/>
    </xf>
    <xf numFmtId="0" fontId="2" fillId="33" borderId="31" xfId="57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horizontal="center" vertical="center"/>
    </xf>
    <xf numFmtId="0" fontId="2" fillId="33" borderId="27" xfId="57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center" vertical="center" wrapText="1"/>
    </xf>
    <xf numFmtId="0" fontId="2" fillId="33" borderId="32" xfId="57" applyFont="1" applyFill="1" applyBorder="1" applyAlignment="1">
      <alignment horizontal="center" vertical="center"/>
    </xf>
    <xf numFmtId="0" fontId="2" fillId="33" borderId="33" xfId="57" applyFont="1" applyFill="1" applyBorder="1" applyAlignment="1">
      <alignment horizontal="center" vertical="center"/>
    </xf>
    <xf numFmtId="0" fontId="2" fillId="33" borderId="11" xfId="57" applyFont="1" applyFill="1" applyBorder="1" applyAlignment="1">
      <alignment horizontal="center" vertical="center"/>
    </xf>
    <xf numFmtId="0" fontId="2" fillId="33" borderId="12" xfId="57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tal consolidation-Dec 06" xfId="57"/>
    <cellStyle name="Normal_Total consolidation-JUNE 07" xfId="58"/>
    <cellStyle name="Normal_Total consolidation-Mar 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C5" sqref="C5:H5"/>
    </sheetView>
  </sheetViews>
  <sheetFormatPr defaultColWidth="9.140625" defaultRowHeight="12.75"/>
  <cols>
    <col min="2" max="2" width="23.140625" style="0" customWidth="1"/>
    <col min="3" max="4" width="11.57421875" style="0" bestFit="1" customWidth="1"/>
    <col min="5" max="5" width="13.28125" style="0" customWidth="1"/>
    <col min="6" max="6" width="13.57421875" style="0" customWidth="1"/>
    <col min="7" max="7" width="13.7109375" style="0" customWidth="1"/>
    <col min="8" max="8" width="14.421875" style="0" customWidth="1"/>
  </cols>
  <sheetData>
    <row r="1" spans="1:10" s="1" customFormat="1" ht="22.5" customHeight="1">
      <c r="A1" s="81" t="s">
        <v>52</v>
      </c>
      <c r="B1" s="81"/>
      <c r="C1" s="81"/>
      <c r="D1" s="81"/>
      <c r="E1" s="81"/>
      <c r="F1" s="81"/>
      <c r="G1" s="81"/>
      <c r="H1" s="81"/>
      <c r="I1" s="64"/>
      <c r="J1" s="64"/>
    </row>
    <row r="2" spans="2:9" s="1" customFormat="1" ht="22.5" customHeight="1">
      <c r="B2" s="82" t="s">
        <v>46</v>
      </c>
      <c r="C2" s="82"/>
      <c r="D2" s="82"/>
      <c r="E2" s="82"/>
      <c r="F2" s="82"/>
      <c r="G2" s="82"/>
      <c r="I2" s="63"/>
    </row>
    <row r="3" spans="1:8" s="1" customFormat="1" ht="14.25" customHeight="1" thickBot="1">
      <c r="A3" s="32"/>
      <c r="B3" s="32"/>
      <c r="C3" s="32"/>
      <c r="D3" s="32"/>
      <c r="E3" s="32"/>
      <c r="F3" s="32"/>
      <c r="H3" s="35" t="s">
        <v>50</v>
      </c>
    </row>
    <row r="4" spans="1:8" s="1" customFormat="1" ht="17.25" customHeight="1">
      <c r="A4" s="83" t="s">
        <v>0</v>
      </c>
      <c r="B4" s="85" t="s">
        <v>1</v>
      </c>
      <c r="C4" s="85" t="s">
        <v>2</v>
      </c>
      <c r="D4" s="85"/>
      <c r="E4" s="85" t="s">
        <v>3</v>
      </c>
      <c r="F4" s="85"/>
      <c r="G4" s="85" t="s">
        <v>4</v>
      </c>
      <c r="H4" s="87"/>
    </row>
    <row r="5" spans="1:8" s="1" customFormat="1" ht="19.5" customHeight="1" thickBot="1">
      <c r="A5" s="84"/>
      <c r="B5" s="86"/>
      <c r="C5" s="3" t="s">
        <v>51</v>
      </c>
      <c r="D5" s="3" t="s">
        <v>54</v>
      </c>
      <c r="E5" s="3" t="s">
        <v>51</v>
      </c>
      <c r="F5" s="3" t="s">
        <v>54</v>
      </c>
      <c r="G5" s="3" t="s">
        <v>51</v>
      </c>
      <c r="H5" s="3" t="s">
        <v>54</v>
      </c>
    </row>
    <row r="6" spans="1:8" s="1" customFormat="1" ht="16.5" customHeight="1">
      <c r="A6" s="4"/>
      <c r="B6" s="5" t="s">
        <v>5</v>
      </c>
      <c r="C6" s="33"/>
      <c r="D6" s="6"/>
      <c r="E6" s="33"/>
      <c r="F6" s="6"/>
      <c r="G6" s="34"/>
      <c r="H6" s="49"/>
    </row>
    <row r="7" spans="1:8" s="1" customFormat="1" ht="12.75">
      <c r="A7" s="7">
        <v>1</v>
      </c>
      <c r="B7" s="8" t="s">
        <v>6</v>
      </c>
      <c r="C7" s="39"/>
      <c r="D7" s="39"/>
      <c r="E7" s="40"/>
      <c r="F7" s="40"/>
      <c r="G7" s="50"/>
      <c r="H7" s="50"/>
    </row>
    <row r="8" spans="1:8" s="1" customFormat="1" ht="15" collapsed="1">
      <c r="A8" s="9"/>
      <c r="B8" s="10" t="s">
        <v>7</v>
      </c>
      <c r="C8" s="73">
        <v>3911.665393983</v>
      </c>
      <c r="D8" s="73">
        <v>5340.251079537001</v>
      </c>
      <c r="E8" s="46">
        <v>579390</v>
      </c>
      <c r="F8" s="46">
        <v>799563</v>
      </c>
      <c r="G8" s="51">
        <v>5138.4809738</v>
      </c>
      <c r="H8" s="51">
        <v>7280.596561700001</v>
      </c>
    </row>
    <row r="9" spans="1:8" s="1" customFormat="1" ht="15" collapsed="1">
      <c r="A9" s="9"/>
      <c r="B9" s="10" t="s">
        <v>8</v>
      </c>
      <c r="C9" s="73">
        <f>50.2381334101092+0.0907</f>
        <v>50.3288334101092</v>
      </c>
      <c r="D9" s="73">
        <v>2833.6225014099996</v>
      </c>
      <c r="E9" s="46">
        <f>26764-1</f>
        <v>26763</v>
      </c>
      <c r="F9" s="46">
        <v>492487</v>
      </c>
      <c r="G9" s="51">
        <v>1356.0424648</v>
      </c>
      <c r="H9" s="51">
        <v>10233.719757100002</v>
      </c>
    </row>
    <row r="10" spans="1:8" s="1" customFormat="1" ht="12.75">
      <c r="A10" s="7">
        <v>2</v>
      </c>
      <c r="B10" s="8" t="s">
        <v>9</v>
      </c>
      <c r="C10" s="74"/>
      <c r="D10" s="74"/>
      <c r="E10" s="47"/>
      <c r="F10" s="47"/>
      <c r="G10" s="52"/>
      <c r="H10" s="52"/>
    </row>
    <row r="11" spans="1:8" s="1" customFormat="1" ht="15" collapsed="1">
      <c r="A11" s="9"/>
      <c r="B11" s="10" t="s">
        <v>7</v>
      </c>
      <c r="C11" s="73">
        <v>2.1909</v>
      </c>
      <c r="D11" s="73">
        <v>0</v>
      </c>
      <c r="E11" s="46">
        <v>161</v>
      </c>
      <c r="F11" s="46">
        <v>0</v>
      </c>
      <c r="G11" s="51">
        <v>0</v>
      </c>
      <c r="H11" s="51">
        <v>0</v>
      </c>
    </row>
    <row r="12" spans="1:8" s="1" customFormat="1" ht="15" collapsed="1">
      <c r="A12" s="9"/>
      <c r="B12" s="10" t="s">
        <v>8</v>
      </c>
      <c r="C12" s="73">
        <v>786.6396538450001</v>
      </c>
      <c r="D12" s="73">
        <v>949.4840814219014</v>
      </c>
      <c r="E12" s="46">
        <v>19300</v>
      </c>
      <c r="F12" s="46">
        <v>25127</v>
      </c>
      <c r="G12" s="51">
        <v>1.6036279770000001</v>
      </c>
      <c r="H12" s="51">
        <v>62.094159192</v>
      </c>
    </row>
    <row r="13" spans="1:8" s="1" customFormat="1" ht="12.75">
      <c r="A13" s="7">
        <v>3</v>
      </c>
      <c r="B13" s="8" t="s">
        <v>10</v>
      </c>
      <c r="C13" s="74"/>
      <c r="D13" s="74"/>
      <c r="E13" s="47"/>
      <c r="F13" s="47"/>
      <c r="G13" s="52"/>
      <c r="H13" s="52"/>
    </row>
    <row r="14" spans="1:8" s="1" customFormat="1" ht="15" collapsed="1">
      <c r="A14" s="9"/>
      <c r="B14" s="10" t="s">
        <v>7</v>
      </c>
      <c r="C14" s="73">
        <v>53.161428994999994</v>
      </c>
      <c r="D14" s="73">
        <v>-0.07692782699999944</v>
      </c>
      <c r="E14" s="46">
        <v>4353</v>
      </c>
      <c r="F14" s="46">
        <v>-5</v>
      </c>
      <c r="G14" s="51">
        <v>2.4292218</v>
      </c>
      <c r="H14" s="51">
        <v>0</v>
      </c>
    </row>
    <row r="15" spans="1:8" s="1" customFormat="1" ht="15" collapsed="1">
      <c r="A15" s="9"/>
      <c r="B15" s="10" t="s">
        <v>8</v>
      </c>
      <c r="C15" s="73">
        <v>55.75000898900001</v>
      </c>
      <c r="D15" s="73">
        <v>123.28398636799999</v>
      </c>
      <c r="E15" s="46">
        <v>1985</v>
      </c>
      <c r="F15" s="46">
        <v>124</v>
      </c>
      <c r="G15" s="51">
        <v>1.9801</v>
      </c>
      <c r="H15" s="51">
        <v>0.2783912</v>
      </c>
    </row>
    <row r="16" spans="1:8" s="1" customFormat="1" ht="12.75">
      <c r="A16" s="7">
        <v>4</v>
      </c>
      <c r="B16" s="8" t="s">
        <v>11</v>
      </c>
      <c r="C16" s="74"/>
      <c r="D16" s="74"/>
      <c r="E16" s="47"/>
      <c r="F16" s="47"/>
      <c r="G16" s="52"/>
      <c r="H16" s="52"/>
    </row>
    <row r="17" spans="1:8" s="1" customFormat="1" ht="15" collapsed="1">
      <c r="A17" s="9"/>
      <c r="B17" s="10" t="s">
        <v>7</v>
      </c>
      <c r="C17" s="73">
        <v>0</v>
      </c>
      <c r="D17" s="73">
        <v>0</v>
      </c>
      <c r="E17" s="46">
        <v>0</v>
      </c>
      <c r="F17" s="46">
        <v>0</v>
      </c>
      <c r="G17" s="51">
        <v>0</v>
      </c>
      <c r="H17" s="51">
        <v>0</v>
      </c>
    </row>
    <row r="18" spans="1:8" s="1" customFormat="1" ht="15.75" collapsed="1" thickBot="1">
      <c r="A18" s="11"/>
      <c r="B18" s="12" t="s">
        <v>8</v>
      </c>
      <c r="C18" s="73">
        <v>0.27929969458567544</v>
      </c>
      <c r="D18" s="73">
        <v>0.0576113</v>
      </c>
      <c r="E18" s="46">
        <v>174</v>
      </c>
      <c r="F18" s="46">
        <v>21</v>
      </c>
      <c r="G18" s="51">
        <v>7.0253776</v>
      </c>
      <c r="H18" s="51">
        <v>0.97</v>
      </c>
    </row>
    <row r="19" spans="1:8" s="1" customFormat="1" ht="18" collapsed="1" thickBot="1">
      <c r="A19" s="13" t="s">
        <v>12</v>
      </c>
      <c r="B19" s="14" t="s">
        <v>13</v>
      </c>
      <c r="C19" s="73">
        <f>SUM(C8:C18)</f>
        <v>4860.015518916695</v>
      </c>
      <c r="D19" s="73">
        <v>9246.622332209901</v>
      </c>
      <c r="E19" s="68">
        <f>SUM(E8:E18)</f>
        <v>632126</v>
      </c>
      <c r="F19" s="68">
        <v>1317317</v>
      </c>
      <c r="G19" s="73">
        <f>SUM(G8:G18)</f>
        <v>6507.561765977</v>
      </c>
      <c r="H19" s="73">
        <v>17577.658869192004</v>
      </c>
    </row>
    <row r="20" spans="1:8" s="1" customFormat="1" ht="14.25">
      <c r="A20" s="15"/>
      <c r="B20" s="16" t="s">
        <v>14</v>
      </c>
      <c r="C20" s="75"/>
      <c r="D20" s="75"/>
      <c r="E20" s="48"/>
      <c r="F20" s="48"/>
      <c r="G20" s="53"/>
      <c r="H20" s="53"/>
    </row>
    <row r="21" spans="1:8" s="1" customFormat="1" ht="12.75">
      <c r="A21" s="7">
        <v>1</v>
      </c>
      <c r="B21" s="8" t="s">
        <v>6</v>
      </c>
      <c r="C21" s="74"/>
      <c r="D21" s="74"/>
      <c r="E21" s="47"/>
      <c r="F21" s="47"/>
      <c r="G21" s="52"/>
      <c r="H21" s="52"/>
    </row>
    <row r="22" spans="1:8" s="1" customFormat="1" ht="15" collapsed="1">
      <c r="A22" s="9"/>
      <c r="B22" s="10" t="s">
        <v>7</v>
      </c>
      <c r="C22" s="73">
        <v>0</v>
      </c>
      <c r="D22" s="73">
        <v>0</v>
      </c>
      <c r="E22" s="46">
        <v>0</v>
      </c>
      <c r="F22" s="46">
        <v>0</v>
      </c>
      <c r="G22" s="51">
        <v>0</v>
      </c>
      <c r="H22" s="51">
        <v>0</v>
      </c>
    </row>
    <row r="23" spans="1:8" s="1" customFormat="1" ht="15" collapsed="1">
      <c r="A23" s="9"/>
      <c r="B23" s="10" t="s">
        <v>8</v>
      </c>
      <c r="C23" s="73">
        <v>6213.987656851001</v>
      </c>
      <c r="D23" s="73">
        <v>1244.5674942054009</v>
      </c>
      <c r="E23" s="46">
        <v>907982</v>
      </c>
      <c r="F23" s="46">
        <v>120290</v>
      </c>
      <c r="G23" s="51">
        <v>10546.165281454</v>
      </c>
      <c r="H23" s="51">
        <v>2462.9608500970003</v>
      </c>
    </row>
    <row r="24" spans="1:8" s="1" customFormat="1" ht="12.75">
      <c r="A24" s="7">
        <v>2</v>
      </c>
      <c r="B24" s="8" t="s">
        <v>9</v>
      </c>
      <c r="C24" s="74"/>
      <c r="D24" s="74"/>
      <c r="E24" s="47"/>
      <c r="F24" s="47"/>
      <c r="G24" s="52"/>
      <c r="H24" s="52"/>
    </row>
    <row r="25" spans="1:8" s="1" customFormat="1" ht="15" collapsed="1">
      <c r="A25" s="9"/>
      <c r="B25" s="10" t="s">
        <v>7</v>
      </c>
      <c r="C25" s="73">
        <v>0</v>
      </c>
      <c r="D25" s="73">
        <v>0</v>
      </c>
      <c r="E25" s="46">
        <v>0</v>
      </c>
      <c r="F25" s="46">
        <v>0</v>
      </c>
      <c r="G25" s="51">
        <v>0</v>
      </c>
      <c r="H25" s="51">
        <v>0</v>
      </c>
    </row>
    <row r="26" spans="1:8" s="1" customFormat="1" ht="15" collapsed="1">
      <c r="A26" s="9"/>
      <c r="B26" s="10" t="s">
        <v>8</v>
      </c>
      <c r="C26" s="73">
        <v>0</v>
      </c>
      <c r="D26" s="73">
        <v>0</v>
      </c>
      <c r="E26" s="46">
        <v>0</v>
      </c>
      <c r="F26" s="46">
        <v>0</v>
      </c>
      <c r="G26" s="51">
        <v>0</v>
      </c>
      <c r="H26" s="51">
        <v>0</v>
      </c>
    </row>
    <row r="27" spans="1:8" s="1" customFormat="1" ht="12.75">
      <c r="A27" s="7">
        <v>3</v>
      </c>
      <c r="B27" s="8" t="s">
        <v>10</v>
      </c>
      <c r="C27" s="74"/>
      <c r="D27" s="74"/>
      <c r="E27" s="47"/>
      <c r="F27" s="47"/>
      <c r="G27" s="52"/>
      <c r="H27" s="52"/>
    </row>
    <row r="28" spans="1:8" s="1" customFormat="1" ht="15" collapsed="1">
      <c r="A28" s="9"/>
      <c r="B28" s="10" t="s">
        <v>7</v>
      </c>
      <c r="C28" s="73">
        <v>0</v>
      </c>
      <c r="D28" s="73">
        <v>0</v>
      </c>
      <c r="E28" s="46">
        <v>0</v>
      </c>
      <c r="F28" s="46">
        <v>0</v>
      </c>
      <c r="G28" s="51">
        <v>0</v>
      </c>
      <c r="H28" s="51">
        <v>0</v>
      </c>
    </row>
    <row r="29" spans="1:8" s="1" customFormat="1" ht="15" collapsed="1">
      <c r="A29" s="9"/>
      <c r="B29" s="10" t="s">
        <v>8</v>
      </c>
      <c r="C29" s="73">
        <v>157.912805348</v>
      </c>
      <c r="D29" s="73">
        <v>23.105263565000005</v>
      </c>
      <c r="E29" s="46">
        <v>15636</v>
      </c>
      <c r="F29" s="46">
        <v>32</v>
      </c>
      <c r="G29" s="51">
        <v>0.352</v>
      </c>
      <c r="H29" s="51">
        <v>0.03</v>
      </c>
    </row>
    <row r="30" spans="1:8" s="1" customFormat="1" ht="12.75">
      <c r="A30" s="7">
        <v>4</v>
      </c>
      <c r="B30" s="8" t="s">
        <v>11</v>
      </c>
      <c r="C30" s="74"/>
      <c r="D30" s="74"/>
      <c r="E30" s="47"/>
      <c r="F30" s="47"/>
      <c r="G30" s="52"/>
      <c r="H30" s="52"/>
    </row>
    <row r="31" spans="1:8" s="1" customFormat="1" ht="15" collapsed="1">
      <c r="A31" s="9"/>
      <c r="B31" s="10" t="s">
        <v>7</v>
      </c>
      <c r="C31" s="73">
        <v>0</v>
      </c>
      <c r="D31" s="73">
        <v>0</v>
      </c>
      <c r="E31" s="46">
        <v>0</v>
      </c>
      <c r="F31" s="46">
        <v>0</v>
      </c>
      <c r="G31" s="51">
        <v>0</v>
      </c>
      <c r="H31" s="51">
        <v>0</v>
      </c>
    </row>
    <row r="32" spans="1:8" s="1" customFormat="1" ht="15.75" collapsed="1" thickBot="1">
      <c r="A32" s="11"/>
      <c r="B32" s="12" t="s">
        <v>8</v>
      </c>
      <c r="C32" s="73">
        <v>1.79495</v>
      </c>
      <c r="D32" s="73">
        <v>0.16221967699925</v>
      </c>
      <c r="E32" s="46">
        <v>393</v>
      </c>
      <c r="F32" s="46">
        <v>24</v>
      </c>
      <c r="G32" s="51">
        <v>7.052892399999999</v>
      </c>
      <c r="H32" s="51">
        <v>0.495</v>
      </c>
    </row>
    <row r="33" spans="1:8" s="1" customFormat="1" ht="18" collapsed="1" thickBot="1">
      <c r="A33" s="13" t="s">
        <v>15</v>
      </c>
      <c r="B33" s="14" t="s">
        <v>13</v>
      </c>
      <c r="C33" s="73">
        <f>SUM(C22:C32)</f>
        <v>6373.695412199001</v>
      </c>
      <c r="D33" s="73">
        <v>1267.8349774474002</v>
      </c>
      <c r="E33" s="68">
        <v>924011</v>
      </c>
      <c r="F33" s="68">
        <v>120346</v>
      </c>
      <c r="G33" s="73">
        <f>SUM(G22:G32)</f>
        <v>10553.570173854</v>
      </c>
      <c r="H33" s="73">
        <v>2463.4858500970004</v>
      </c>
    </row>
    <row r="34" spans="1:8" s="1" customFormat="1" ht="18" collapsed="1" thickBot="1">
      <c r="A34" s="13" t="s">
        <v>16</v>
      </c>
      <c r="B34" s="14" t="s">
        <v>17</v>
      </c>
      <c r="C34" s="73">
        <f>+C19+C33</f>
        <v>11233.710931115696</v>
      </c>
      <c r="D34" s="73">
        <v>10514.457309657302</v>
      </c>
      <c r="E34" s="68">
        <f>+E19+E33</f>
        <v>1556137</v>
      </c>
      <c r="F34" s="68">
        <v>1437663</v>
      </c>
      <c r="G34" s="73">
        <f>+G19+G33</f>
        <v>17061.131939831</v>
      </c>
      <c r="H34" s="73">
        <v>20041.144719289005</v>
      </c>
    </row>
    <row r="35" spans="1:8" s="1" customFormat="1" ht="21.75" customHeight="1">
      <c r="A35" s="15"/>
      <c r="B35" s="17" t="s">
        <v>18</v>
      </c>
      <c r="C35" s="75"/>
      <c r="D35" s="75"/>
      <c r="E35" s="48"/>
      <c r="F35" s="48"/>
      <c r="G35" s="53"/>
      <c r="H35" s="53"/>
    </row>
    <row r="36" spans="1:8" s="1" customFormat="1" ht="14.25">
      <c r="A36" s="9"/>
      <c r="B36" s="18" t="s">
        <v>19</v>
      </c>
      <c r="C36" s="74"/>
      <c r="D36" s="74"/>
      <c r="E36" s="47"/>
      <c r="F36" s="47"/>
      <c r="G36" s="52"/>
      <c r="H36" s="52"/>
    </row>
    <row r="37" spans="1:8" s="1" customFormat="1" ht="15" collapsed="1">
      <c r="A37" s="7">
        <v>1</v>
      </c>
      <c r="B37" s="19" t="s">
        <v>20</v>
      </c>
      <c r="C37" s="73">
        <v>0.030299</v>
      </c>
      <c r="D37" s="73">
        <v>0.0037538</v>
      </c>
      <c r="E37" s="46">
        <v>0.11</v>
      </c>
      <c r="F37" s="46">
        <v>0.13</v>
      </c>
      <c r="G37" s="51">
        <v>0.253</v>
      </c>
      <c r="H37" s="51">
        <v>0.1238</v>
      </c>
    </row>
    <row r="38" spans="1:8" s="1" customFormat="1" ht="15" collapsed="1">
      <c r="A38" s="7">
        <v>2</v>
      </c>
      <c r="B38" s="19" t="s">
        <v>21</v>
      </c>
      <c r="C38" s="73">
        <v>0.2120255618907758</v>
      </c>
      <c r="D38" s="73">
        <v>0.1354397200136</v>
      </c>
      <c r="E38" s="46">
        <v>7.71</v>
      </c>
      <c r="F38" s="46">
        <v>3.51</v>
      </c>
      <c r="G38" s="51">
        <v>44.3033</v>
      </c>
      <c r="H38" s="51">
        <v>31.303800000000003</v>
      </c>
    </row>
    <row r="39" spans="1:8" s="1" customFormat="1" ht="15" collapsed="1">
      <c r="A39" s="7">
        <v>3</v>
      </c>
      <c r="B39" s="10" t="s">
        <v>22</v>
      </c>
      <c r="C39" s="73">
        <v>0.002093978</v>
      </c>
      <c r="D39" s="73">
        <v>0.00040071000000000003</v>
      </c>
      <c r="E39" s="46">
        <v>0.06</v>
      </c>
      <c r="F39" s="46">
        <v>0.03</v>
      </c>
      <c r="G39" s="51">
        <v>0.0633</v>
      </c>
      <c r="H39" s="51">
        <v>0.03</v>
      </c>
    </row>
    <row r="40" spans="1:8" s="1" customFormat="1" ht="15.75" collapsed="1" thickBot="1">
      <c r="A40" s="20">
        <v>4</v>
      </c>
      <c r="B40" s="12" t="s">
        <v>23</v>
      </c>
      <c r="C40" s="73">
        <v>4.3511248920000005</v>
      </c>
      <c r="D40" s="73">
        <v>3.723275343</v>
      </c>
      <c r="E40" s="46">
        <v>0</v>
      </c>
      <c r="F40" s="46">
        <v>0</v>
      </c>
      <c r="G40" s="51">
        <v>8.428419114</v>
      </c>
      <c r="H40" s="51">
        <v>6.522692950000001</v>
      </c>
    </row>
    <row r="41" spans="1:8" s="1" customFormat="1" ht="18" collapsed="1" thickBot="1">
      <c r="A41" s="13" t="s">
        <v>24</v>
      </c>
      <c r="B41" s="14" t="s">
        <v>13</v>
      </c>
      <c r="C41" s="73">
        <f>+C37+C38+C39+C40</f>
        <v>4.595543431890777</v>
      </c>
      <c r="D41" s="73">
        <v>3.8628695730136</v>
      </c>
      <c r="E41" s="68">
        <f>+E37+E38+E39+E40</f>
        <v>7.88</v>
      </c>
      <c r="F41" s="68">
        <v>3.6699999999999995</v>
      </c>
      <c r="G41" s="57">
        <v>53.048019114</v>
      </c>
      <c r="H41" s="57">
        <v>37.980292950000006</v>
      </c>
    </row>
    <row r="42" spans="1:8" s="1" customFormat="1" ht="13.5" customHeight="1">
      <c r="A42" s="21"/>
      <c r="B42" s="22" t="s">
        <v>25</v>
      </c>
      <c r="C42" s="75"/>
      <c r="D42" s="75"/>
      <c r="E42" s="48"/>
      <c r="F42" s="48"/>
      <c r="G42" s="53"/>
      <c r="H42" s="53"/>
    </row>
    <row r="43" spans="1:8" s="1" customFormat="1" ht="15" collapsed="1">
      <c r="A43" s="7">
        <v>1</v>
      </c>
      <c r="B43" s="19" t="s">
        <v>20</v>
      </c>
      <c r="C43" s="73">
        <v>0.013127471</v>
      </c>
      <c r="D43" s="73">
        <v>0.007235133727199999</v>
      </c>
      <c r="E43" s="46">
        <v>1.06</v>
      </c>
      <c r="F43" s="46">
        <v>0.14</v>
      </c>
      <c r="G43" s="51">
        <v>1.7426</v>
      </c>
      <c r="H43" s="51">
        <v>0.6286499999999999</v>
      </c>
    </row>
    <row r="44" spans="1:8" s="1" customFormat="1" ht="15" collapsed="1">
      <c r="A44" s="20">
        <v>2</v>
      </c>
      <c r="B44" s="23" t="s">
        <v>21</v>
      </c>
      <c r="C44" s="73">
        <v>0.16341667100000098</v>
      </c>
      <c r="D44" s="73">
        <v>0.14579477377850025</v>
      </c>
      <c r="E44" s="46">
        <v>335.49</v>
      </c>
      <c r="F44" s="46">
        <v>124.39</v>
      </c>
      <c r="G44" s="51">
        <v>475.6206778999999</v>
      </c>
      <c r="H44" s="51">
        <v>245.58076719999997</v>
      </c>
    </row>
    <row r="45" spans="1:8" s="1" customFormat="1" ht="15" collapsed="1">
      <c r="A45" s="7">
        <v>3</v>
      </c>
      <c r="B45" s="10" t="s">
        <v>22</v>
      </c>
      <c r="C45" s="73">
        <v>0.000214</v>
      </c>
      <c r="D45" s="73">
        <v>0.0012797</v>
      </c>
      <c r="E45" s="46">
        <v>0</v>
      </c>
      <c r="F45" s="46">
        <v>0</v>
      </c>
      <c r="G45" s="51">
        <v>0.3006625</v>
      </c>
      <c r="H45" s="51">
        <v>0.61365</v>
      </c>
    </row>
    <row r="46" spans="1:8" s="1" customFormat="1" ht="15.75" collapsed="1" thickBot="1">
      <c r="A46" s="20">
        <v>4</v>
      </c>
      <c r="B46" s="12" t="s">
        <v>23</v>
      </c>
      <c r="C46" s="73">
        <v>0.0016668200000000003</v>
      </c>
      <c r="D46" s="73">
        <v>0.0038801016736000004</v>
      </c>
      <c r="E46" s="46">
        <v>1.37</v>
      </c>
      <c r="F46" s="46">
        <v>0.18</v>
      </c>
      <c r="G46" s="51">
        <v>3.91495</v>
      </c>
      <c r="H46" s="51">
        <v>0.6789000000000001</v>
      </c>
    </row>
    <row r="47" spans="1:8" s="1" customFormat="1" ht="18" collapsed="1" thickBot="1">
      <c r="A47" s="13" t="s">
        <v>26</v>
      </c>
      <c r="B47" s="14" t="s">
        <v>13</v>
      </c>
      <c r="C47" s="73">
        <f>+C43+C44+C45+C46</f>
        <v>0.178424962000001</v>
      </c>
      <c r="D47" s="73">
        <v>0.15818970917930025</v>
      </c>
      <c r="E47" s="68">
        <f>+E43+E44+E45+E46</f>
        <v>337.92</v>
      </c>
      <c r="F47" s="68">
        <v>124.71000000000001</v>
      </c>
      <c r="G47" s="57">
        <v>481.57889039999986</v>
      </c>
      <c r="H47" s="57">
        <v>247.50196719999997</v>
      </c>
    </row>
    <row r="48" spans="1:8" s="1" customFormat="1" ht="18" collapsed="1" thickBot="1">
      <c r="A48" s="13" t="s">
        <v>27</v>
      </c>
      <c r="B48" s="24" t="s">
        <v>28</v>
      </c>
      <c r="C48" s="73">
        <f>+C41+C47</f>
        <v>4.773968393890778</v>
      </c>
      <c r="D48" s="73">
        <v>4.0210592821929</v>
      </c>
      <c r="E48" s="68">
        <f>+E41+E47</f>
        <v>345.8</v>
      </c>
      <c r="F48" s="68">
        <v>128.38</v>
      </c>
      <c r="G48" s="57">
        <v>534.6269095139999</v>
      </c>
      <c r="H48" s="57">
        <v>285.48226015</v>
      </c>
    </row>
    <row r="49" spans="1:8" s="1" customFormat="1" ht="13.5" thickBot="1">
      <c r="A49" s="25"/>
      <c r="B49" s="26"/>
      <c r="C49" s="76"/>
      <c r="D49" s="76"/>
      <c r="E49" s="59"/>
      <c r="F49" s="59"/>
      <c r="G49" s="60"/>
      <c r="H49" s="60"/>
    </row>
    <row r="50" spans="1:8" s="1" customFormat="1" ht="18" collapsed="1" thickBot="1">
      <c r="A50" s="13" t="s">
        <v>29</v>
      </c>
      <c r="B50" s="29" t="s">
        <v>30</v>
      </c>
      <c r="C50" s="73">
        <f>+C34+C48</f>
        <v>11238.484899509587</v>
      </c>
      <c r="D50" s="73">
        <v>10518.478368939495</v>
      </c>
      <c r="E50" s="68">
        <f>+E34+E48</f>
        <v>1556482.8</v>
      </c>
      <c r="F50" s="68">
        <v>1437663</v>
      </c>
      <c r="G50" s="73">
        <v>17595.758849345002</v>
      </c>
      <c r="H50" s="73">
        <v>20326.626979439003</v>
      </c>
    </row>
    <row r="51" s="1" customFormat="1" ht="15">
      <c r="A51" s="2" t="s">
        <v>31</v>
      </c>
    </row>
    <row r="52" s="1" customFormat="1" ht="15">
      <c r="A52" s="27" t="s">
        <v>32</v>
      </c>
    </row>
    <row r="53" s="1" customFormat="1" ht="15">
      <c r="A53" s="28" t="s">
        <v>33</v>
      </c>
    </row>
    <row r="54" s="1" customFormat="1" ht="15">
      <c r="A54" s="28" t="s">
        <v>34</v>
      </c>
    </row>
    <row r="55" s="1" customFormat="1" ht="15">
      <c r="A55" s="27" t="s">
        <v>35</v>
      </c>
    </row>
    <row r="59" ht="12.75">
      <c r="D59" s="80"/>
    </row>
    <row r="60" ht="12.75">
      <c r="D60" s="80"/>
    </row>
    <row r="64" spans="9:10" ht="12.75">
      <c r="I64" s="65"/>
      <c r="J64" s="65"/>
    </row>
    <row r="65" spans="9:10" ht="15.75">
      <c r="I65" s="66"/>
      <c r="J65" s="66"/>
    </row>
    <row r="66" spans="9:10" ht="14.25">
      <c r="I66" s="67"/>
      <c r="J66" s="65"/>
    </row>
    <row r="67" spans="9:10" ht="12.75">
      <c r="I67" s="65"/>
      <c r="J67" s="65"/>
    </row>
    <row r="68" spans="9:10" ht="12.75">
      <c r="I68" s="65"/>
      <c r="J68" s="65"/>
    </row>
    <row r="69" spans="9:10" ht="12.75">
      <c r="I69" s="65"/>
      <c r="J69" s="65"/>
    </row>
    <row r="70" spans="9:10" ht="12.75">
      <c r="I70" s="65"/>
      <c r="J70" s="65"/>
    </row>
    <row r="71" spans="9:10" ht="15.75">
      <c r="I71" s="66"/>
      <c r="J71" s="66"/>
    </row>
    <row r="72" spans="9:10" ht="14.25">
      <c r="I72" s="67"/>
      <c r="J72" s="65"/>
    </row>
    <row r="73" spans="9:10" ht="12.75">
      <c r="I73" s="65"/>
      <c r="J73" s="65"/>
    </row>
    <row r="74" spans="9:10" ht="12.75">
      <c r="I74" s="65"/>
      <c r="J74" s="65"/>
    </row>
    <row r="75" spans="9:10" ht="12.75">
      <c r="I75" s="65"/>
      <c r="J75" s="65"/>
    </row>
    <row r="76" spans="9:10" ht="12.75">
      <c r="I76" s="65"/>
      <c r="J76" s="65"/>
    </row>
  </sheetData>
  <sheetProtection/>
  <mergeCells count="7">
    <mergeCell ref="A1:H1"/>
    <mergeCell ref="B2:G2"/>
    <mergeCell ref="A4:A5"/>
    <mergeCell ref="B4:B5"/>
    <mergeCell ref="C4:D4"/>
    <mergeCell ref="E4:F4"/>
    <mergeCell ref="G4:H4"/>
  </mergeCells>
  <printOptions/>
  <pageMargins left="0.36" right="0.17" top="0.54" bottom="0.32" header="0.16" footer="0.3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9.7109375" style="0" customWidth="1"/>
    <col min="2" max="2" width="26.8515625" style="0" customWidth="1"/>
    <col min="3" max="7" width="11.8515625" style="0" bestFit="1" customWidth="1"/>
    <col min="8" max="8" width="14.7109375" style="0" customWidth="1"/>
  </cols>
  <sheetData>
    <row r="1" spans="1:8" s="1" customFormat="1" ht="22.5" customHeight="1">
      <c r="A1" s="81" t="s">
        <v>52</v>
      </c>
      <c r="B1" s="81"/>
      <c r="C1" s="81"/>
      <c r="D1" s="81"/>
      <c r="E1" s="81"/>
      <c r="F1" s="81"/>
      <c r="G1" s="81"/>
      <c r="H1" s="81"/>
    </row>
    <row r="2" spans="1:7" s="1" customFormat="1" ht="22.5" customHeight="1">
      <c r="A2" s="36"/>
      <c r="B2" s="82" t="s">
        <v>47</v>
      </c>
      <c r="C2" s="82"/>
      <c r="D2" s="82"/>
      <c r="E2" s="82"/>
      <c r="F2" s="82"/>
      <c r="G2" s="82"/>
    </row>
    <row r="3" spans="1:8" s="1" customFormat="1" ht="14.25" customHeight="1" thickBot="1">
      <c r="A3" s="32"/>
      <c r="B3" s="32"/>
      <c r="C3" s="32"/>
      <c r="D3" s="32"/>
      <c r="E3" s="32"/>
      <c r="F3" s="32"/>
      <c r="H3" s="35" t="s">
        <v>50</v>
      </c>
    </row>
    <row r="4" spans="1:10" s="1" customFormat="1" ht="18.75" customHeight="1">
      <c r="A4" s="83" t="s">
        <v>0</v>
      </c>
      <c r="B4" s="85" t="s">
        <v>1</v>
      </c>
      <c r="C4" s="85" t="s">
        <v>2</v>
      </c>
      <c r="D4" s="85"/>
      <c r="E4" s="85" t="s">
        <v>3</v>
      </c>
      <c r="F4" s="85"/>
      <c r="G4" s="85" t="s">
        <v>4</v>
      </c>
      <c r="H4" s="87"/>
      <c r="J4" s="38"/>
    </row>
    <row r="5" spans="1:10" s="1" customFormat="1" ht="15" customHeight="1" thickBot="1">
      <c r="A5" s="84"/>
      <c r="B5" s="86"/>
      <c r="C5" s="3" t="s">
        <v>51</v>
      </c>
      <c r="D5" s="3" t="s">
        <v>54</v>
      </c>
      <c r="E5" s="3" t="s">
        <v>51</v>
      </c>
      <c r="F5" s="3" t="s">
        <v>54</v>
      </c>
      <c r="G5" s="3" t="s">
        <v>51</v>
      </c>
      <c r="H5" s="3" t="s">
        <v>54</v>
      </c>
      <c r="I5" s="71"/>
      <c r="J5" s="38"/>
    </row>
    <row r="6" spans="1:8" s="1" customFormat="1" ht="14.25" collapsed="1">
      <c r="A6" s="4"/>
      <c r="B6" s="5" t="s">
        <v>5</v>
      </c>
      <c r="C6" s="33"/>
      <c r="D6" s="6"/>
      <c r="E6" s="33"/>
      <c r="F6" s="6"/>
      <c r="G6" s="34"/>
      <c r="H6" s="72"/>
    </row>
    <row r="7" spans="1:8" s="1" customFormat="1" ht="12.75" collapsed="1">
      <c r="A7" s="7">
        <v>1</v>
      </c>
      <c r="B7" s="8" t="s">
        <v>6</v>
      </c>
      <c r="C7" s="41"/>
      <c r="D7" s="41"/>
      <c r="E7" s="41"/>
      <c r="F7" s="41"/>
      <c r="G7" s="54"/>
      <c r="H7" s="54"/>
    </row>
    <row r="8" spans="1:8" s="1" customFormat="1" ht="15">
      <c r="A8" s="9"/>
      <c r="B8" s="10" t="s">
        <v>7</v>
      </c>
      <c r="C8" s="43">
        <v>20249.88857230799</v>
      </c>
      <c r="D8" s="43">
        <v>22971.757256905144</v>
      </c>
      <c r="E8" s="46">
        <v>20362230</v>
      </c>
      <c r="F8" s="46">
        <v>20364355</v>
      </c>
      <c r="G8" s="51">
        <v>309473.3636351191</v>
      </c>
      <c r="H8" s="51">
        <v>307440.838440812</v>
      </c>
    </row>
    <row r="9" spans="1:8" s="1" customFormat="1" ht="15" collapsed="1">
      <c r="A9" s="9"/>
      <c r="B9" s="10" t="s">
        <v>8</v>
      </c>
      <c r="C9" s="43">
        <f>1928.22665805996+1.7908</f>
        <v>1930.01745805996</v>
      </c>
      <c r="D9" s="43">
        <v>2990.619444981055</v>
      </c>
      <c r="E9" s="46">
        <f>3897927+1570</f>
        <v>3899497</v>
      </c>
      <c r="F9" s="46">
        <v>4139329</v>
      </c>
      <c r="G9" s="51">
        <v>103806.91348685863</v>
      </c>
      <c r="H9" s="51">
        <v>150205.75112751222</v>
      </c>
    </row>
    <row r="10" spans="1:8" s="1" customFormat="1" ht="12.75" collapsed="1">
      <c r="A10" s="7">
        <v>2</v>
      </c>
      <c r="B10" s="8" t="s">
        <v>9</v>
      </c>
      <c r="C10" s="44"/>
      <c r="D10" s="44"/>
      <c r="E10" s="47"/>
      <c r="F10" s="47"/>
      <c r="G10" s="52"/>
      <c r="H10" s="52"/>
    </row>
    <row r="11" spans="1:8" s="1" customFormat="1" ht="15">
      <c r="A11" s="9"/>
      <c r="B11" s="10" t="s">
        <v>7</v>
      </c>
      <c r="C11" s="43">
        <v>1.8022000000000002</v>
      </c>
      <c r="D11" s="43">
        <v>0.8283999999999999</v>
      </c>
      <c r="E11" s="46">
        <v>377</v>
      </c>
      <c r="F11" s="46">
        <v>0</v>
      </c>
      <c r="G11" s="51">
        <v>0</v>
      </c>
      <c r="H11" s="51">
        <v>0</v>
      </c>
    </row>
    <row r="12" spans="1:8" s="1" customFormat="1" ht="15" collapsed="1">
      <c r="A12" s="9"/>
      <c r="B12" s="10" t="s">
        <v>8</v>
      </c>
      <c r="C12" s="43">
        <v>0</v>
      </c>
      <c r="D12" s="43">
        <v>0</v>
      </c>
      <c r="E12" s="46">
        <v>0</v>
      </c>
      <c r="F12" s="46">
        <v>0</v>
      </c>
      <c r="G12" s="51">
        <v>0</v>
      </c>
      <c r="H12" s="51">
        <v>0</v>
      </c>
    </row>
    <row r="13" spans="1:8" s="1" customFormat="1" ht="12.75" collapsed="1">
      <c r="A13" s="7">
        <v>3</v>
      </c>
      <c r="B13" s="8" t="s">
        <v>10</v>
      </c>
      <c r="C13" s="44"/>
      <c r="D13" s="44"/>
      <c r="E13" s="47"/>
      <c r="F13" s="47"/>
      <c r="G13" s="52"/>
      <c r="H13" s="52"/>
    </row>
    <row r="14" spans="1:8" s="1" customFormat="1" ht="15">
      <c r="A14" s="9"/>
      <c r="B14" s="10" t="s">
        <v>7</v>
      </c>
      <c r="C14" s="43">
        <v>301.6412238752831</v>
      </c>
      <c r="D14" s="43">
        <v>30.25490179666734</v>
      </c>
      <c r="E14" s="46">
        <v>41090</v>
      </c>
      <c r="F14" s="46">
        <v>-17</v>
      </c>
      <c r="G14" s="51">
        <v>1235.2176774999998</v>
      </c>
      <c r="H14" s="51">
        <v>-2.1659361</v>
      </c>
    </row>
    <row r="15" spans="1:8" s="1" customFormat="1" ht="15" collapsed="1">
      <c r="A15" s="9"/>
      <c r="B15" s="10" t="s">
        <v>8</v>
      </c>
      <c r="C15" s="43">
        <v>311.319070171</v>
      </c>
      <c r="D15" s="43">
        <v>34.388607066999995</v>
      </c>
      <c r="E15" s="46">
        <v>47035</v>
      </c>
      <c r="F15" s="46">
        <v>-97</v>
      </c>
      <c r="G15" s="51">
        <v>74.91804950000001</v>
      </c>
      <c r="H15" s="51">
        <v>-0.05</v>
      </c>
    </row>
    <row r="16" spans="1:8" s="1" customFormat="1" ht="12.75" collapsed="1">
      <c r="A16" s="7">
        <v>4</v>
      </c>
      <c r="B16" s="8" t="s">
        <v>11</v>
      </c>
      <c r="C16" s="44"/>
      <c r="D16" s="44"/>
      <c r="E16" s="47"/>
      <c r="F16" s="47"/>
      <c r="G16" s="52"/>
      <c r="H16" s="52"/>
    </row>
    <row r="17" spans="1:8" s="1" customFormat="1" ht="15" collapsed="1">
      <c r="A17" s="9"/>
      <c r="B17" s="10" t="s">
        <v>7</v>
      </c>
      <c r="C17" s="43">
        <v>0</v>
      </c>
      <c r="D17" s="43">
        <v>0</v>
      </c>
      <c r="E17" s="46">
        <v>0</v>
      </c>
      <c r="F17" s="46">
        <v>0</v>
      </c>
      <c r="G17" s="51">
        <v>0</v>
      </c>
      <c r="H17" s="51">
        <v>0</v>
      </c>
    </row>
    <row r="18" spans="1:8" s="1" customFormat="1" ht="15.75" thickBot="1">
      <c r="A18" s="11"/>
      <c r="B18" s="12" t="s">
        <v>8</v>
      </c>
      <c r="C18" s="43">
        <v>102.70887435731562</v>
      </c>
      <c r="D18" s="43">
        <v>81.82765741603868</v>
      </c>
      <c r="E18" s="46">
        <v>258577</v>
      </c>
      <c r="F18" s="46">
        <v>261066</v>
      </c>
      <c r="G18" s="51">
        <v>2723.0321458000003</v>
      </c>
      <c r="H18" s="51">
        <v>2339.6490933000005</v>
      </c>
    </row>
    <row r="19" spans="1:8" s="1" customFormat="1" ht="18" thickBot="1">
      <c r="A19" s="13" t="s">
        <v>12</v>
      </c>
      <c r="B19" s="14" t="s">
        <v>13</v>
      </c>
      <c r="C19" s="73">
        <f>SUM(C8:C18)</f>
        <v>22897.377398771547</v>
      </c>
      <c r="D19" s="73">
        <v>26109.676268165902</v>
      </c>
      <c r="E19" s="68">
        <f>SUM(E8:E18)</f>
        <v>24608806</v>
      </c>
      <c r="F19" s="68">
        <v>24764636</v>
      </c>
      <c r="G19" s="73">
        <f>SUM(G8:G18)</f>
        <v>417313.44499477773</v>
      </c>
      <c r="H19" s="73">
        <v>459984.02272552426</v>
      </c>
    </row>
    <row r="20" spans="1:8" s="1" customFormat="1" ht="14.25" collapsed="1">
      <c r="A20" s="15"/>
      <c r="B20" s="16" t="s">
        <v>14</v>
      </c>
      <c r="C20" s="45"/>
      <c r="D20" s="45"/>
      <c r="E20" s="48"/>
      <c r="F20" s="48"/>
      <c r="G20" s="53"/>
      <c r="H20" s="53"/>
    </row>
    <row r="21" spans="1:8" s="1" customFormat="1" ht="12.75" collapsed="1">
      <c r="A21" s="7">
        <v>1</v>
      </c>
      <c r="B21" s="8" t="s">
        <v>6</v>
      </c>
      <c r="C21" s="44"/>
      <c r="D21" s="44"/>
      <c r="E21" s="47"/>
      <c r="F21" s="47"/>
      <c r="G21" s="52"/>
      <c r="H21" s="52"/>
    </row>
    <row r="22" spans="1:8" s="1" customFormat="1" ht="15">
      <c r="A22" s="9"/>
      <c r="B22" s="10" t="s">
        <v>7</v>
      </c>
      <c r="C22" s="43">
        <v>0.027489</v>
      </c>
      <c r="D22" s="43">
        <v>0.047089</v>
      </c>
      <c r="E22" s="46">
        <v>0</v>
      </c>
      <c r="F22" s="46">
        <v>0</v>
      </c>
      <c r="G22" s="51">
        <v>0</v>
      </c>
      <c r="H22" s="51">
        <v>0</v>
      </c>
    </row>
    <row r="23" spans="1:8" s="1" customFormat="1" ht="15" collapsed="1">
      <c r="A23" s="9"/>
      <c r="B23" s="10" t="s">
        <v>8</v>
      </c>
      <c r="C23" s="43">
        <f>4750.25690044691+1.2487</f>
        <v>4751.50560044691</v>
      </c>
      <c r="D23" s="43">
        <v>3937.4019194855327</v>
      </c>
      <c r="E23" s="46">
        <f>1006207+398</f>
        <v>1006605</v>
      </c>
      <c r="F23" s="46">
        <v>722943</v>
      </c>
      <c r="G23" s="51">
        <v>48274.939978379996</v>
      </c>
      <c r="H23" s="51">
        <v>41955.200568577995</v>
      </c>
    </row>
    <row r="24" spans="1:8" s="1" customFormat="1" ht="12.75" collapsed="1">
      <c r="A24" s="7">
        <v>2</v>
      </c>
      <c r="B24" s="8" t="s">
        <v>9</v>
      </c>
      <c r="C24" s="44"/>
      <c r="D24" s="44"/>
      <c r="E24" s="47"/>
      <c r="F24" s="47"/>
      <c r="G24" s="52"/>
      <c r="H24" s="52"/>
    </row>
    <row r="25" spans="1:8" s="1" customFormat="1" ht="15">
      <c r="A25" s="9"/>
      <c r="B25" s="10" t="s">
        <v>7</v>
      </c>
      <c r="C25" s="43">
        <v>0</v>
      </c>
      <c r="D25" s="43">
        <v>0</v>
      </c>
      <c r="E25" s="46">
        <v>0</v>
      </c>
      <c r="F25" s="46">
        <v>0</v>
      </c>
      <c r="G25" s="51">
        <v>0</v>
      </c>
      <c r="H25" s="51">
        <v>0</v>
      </c>
    </row>
    <row r="26" spans="1:8" s="1" customFormat="1" ht="15" collapsed="1">
      <c r="A26" s="9"/>
      <c r="B26" s="10" t="s">
        <v>8</v>
      </c>
      <c r="C26" s="43">
        <v>0</v>
      </c>
      <c r="D26" s="43">
        <v>0</v>
      </c>
      <c r="E26" s="46">
        <v>0</v>
      </c>
      <c r="F26" s="46">
        <v>0</v>
      </c>
      <c r="G26" s="51">
        <v>0</v>
      </c>
      <c r="H26" s="51">
        <v>0</v>
      </c>
    </row>
    <row r="27" spans="1:8" s="1" customFormat="1" ht="12.75" collapsed="1">
      <c r="A27" s="7">
        <v>3</v>
      </c>
      <c r="B27" s="8" t="s">
        <v>10</v>
      </c>
      <c r="C27" s="44"/>
      <c r="D27" s="44"/>
      <c r="E27" s="47"/>
      <c r="F27" s="47"/>
      <c r="G27" s="52"/>
      <c r="H27" s="52"/>
    </row>
    <row r="28" spans="1:8" s="1" customFormat="1" ht="15">
      <c r="A28" s="9"/>
      <c r="B28" s="10" t="s">
        <v>7</v>
      </c>
      <c r="C28" s="43">
        <v>0.006663400000000001</v>
      </c>
      <c r="D28" s="43">
        <v>0.0009985</v>
      </c>
      <c r="E28" s="46">
        <v>0</v>
      </c>
      <c r="F28" s="46">
        <v>0</v>
      </c>
      <c r="G28" s="51">
        <v>0</v>
      </c>
      <c r="H28" s="51">
        <v>0</v>
      </c>
    </row>
    <row r="29" spans="1:8" s="1" customFormat="1" ht="15" collapsed="1">
      <c r="A29" s="9"/>
      <c r="B29" s="10" t="s">
        <v>8</v>
      </c>
      <c r="C29" s="43">
        <v>135.92568820099996</v>
      </c>
      <c r="D29" s="43">
        <v>31.039307113000003</v>
      </c>
      <c r="E29" s="46">
        <v>9764</v>
      </c>
      <c r="F29" s="46">
        <v>3191</v>
      </c>
      <c r="G29" s="51">
        <v>-9.68285208</v>
      </c>
      <c r="H29" s="51">
        <v>-12.061546939999998</v>
      </c>
    </row>
    <row r="30" spans="1:8" s="1" customFormat="1" ht="12.75" collapsed="1">
      <c r="A30" s="7">
        <v>4</v>
      </c>
      <c r="B30" s="8" t="s">
        <v>11</v>
      </c>
      <c r="C30" s="44"/>
      <c r="D30" s="44"/>
      <c r="E30" s="47"/>
      <c r="F30" s="47"/>
      <c r="G30" s="52"/>
      <c r="H30" s="52"/>
    </row>
    <row r="31" spans="1:8" s="1" customFormat="1" ht="15" collapsed="1">
      <c r="A31" s="9"/>
      <c r="B31" s="10" t="s">
        <v>7</v>
      </c>
      <c r="C31" s="43">
        <v>0</v>
      </c>
      <c r="D31" s="43">
        <v>0</v>
      </c>
      <c r="E31" s="46">
        <v>0</v>
      </c>
      <c r="F31" s="46">
        <v>16</v>
      </c>
      <c r="G31" s="51">
        <v>0</v>
      </c>
      <c r="H31" s="51">
        <v>0.0036</v>
      </c>
    </row>
    <row r="32" spans="1:8" s="1" customFormat="1" ht="15.75" collapsed="1" thickBot="1">
      <c r="A32" s="11"/>
      <c r="B32" s="12" t="s">
        <v>8</v>
      </c>
      <c r="C32" s="43">
        <v>66.69079858999997</v>
      </c>
      <c r="D32" s="43">
        <v>42.790391271</v>
      </c>
      <c r="E32" s="46">
        <v>41905</v>
      </c>
      <c r="F32" s="46">
        <v>24065</v>
      </c>
      <c r="G32" s="51">
        <v>1141.1319233</v>
      </c>
      <c r="H32" s="51">
        <v>842.7625148999999</v>
      </c>
    </row>
    <row r="33" spans="1:8" s="1" customFormat="1" ht="21.75" customHeight="1" thickBot="1">
      <c r="A33" s="13" t="s">
        <v>15</v>
      </c>
      <c r="B33" s="14" t="s">
        <v>13</v>
      </c>
      <c r="C33" s="73">
        <f>SUM(C22:C32)</f>
        <v>4954.15623963791</v>
      </c>
      <c r="D33" s="73">
        <v>4011.279705369533</v>
      </c>
      <c r="E33" s="68">
        <f>SUM(E22:E32)</f>
        <v>1058274</v>
      </c>
      <c r="F33" s="68">
        <v>750215</v>
      </c>
      <c r="G33" s="73">
        <f>SUM(G22:G32)</f>
        <v>49406.3890496</v>
      </c>
      <c r="H33" s="73">
        <v>42785.90513653799</v>
      </c>
    </row>
    <row r="34" spans="1:8" s="1" customFormat="1" ht="18" thickBot="1">
      <c r="A34" s="13" t="s">
        <v>16</v>
      </c>
      <c r="B34" s="14" t="s">
        <v>17</v>
      </c>
      <c r="C34" s="55">
        <f>+C19+C33</f>
        <v>27851.533638409455</v>
      </c>
      <c r="D34" s="55">
        <v>30120.955973535434</v>
      </c>
      <c r="E34" s="56">
        <f>+E19+E33</f>
        <v>25667080</v>
      </c>
      <c r="F34" s="56">
        <v>25514851</v>
      </c>
      <c r="G34" s="55">
        <f>+G19+G33</f>
        <v>466719.8340443777</v>
      </c>
      <c r="H34" s="55">
        <v>502769.92786206224</v>
      </c>
    </row>
    <row r="35" spans="1:8" s="1" customFormat="1" ht="14.25" collapsed="1">
      <c r="A35" s="15"/>
      <c r="B35" s="17" t="s">
        <v>18</v>
      </c>
      <c r="C35" s="45"/>
      <c r="D35" s="45"/>
      <c r="E35" s="48"/>
      <c r="F35" s="48"/>
      <c r="G35" s="53"/>
      <c r="H35" s="53"/>
    </row>
    <row r="36" spans="1:8" s="1" customFormat="1" ht="14.25" collapsed="1">
      <c r="A36" s="9"/>
      <c r="B36" s="18" t="s">
        <v>19</v>
      </c>
      <c r="C36" s="44"/>
      <c r="D36" s="44"/>
      <c r="E36" s="47"/>
      <c r="F36" s="47"/>
      <c r="G36" s="52"/>
      <c r="H36" s="52"/>
    </row>
    <row r="37" spans="1:8" s="1" customFormat="1" ht="15" collapsed="1">
      <c r="A37" s="7">
        <v>1</v>
      </c>
      <c r="B37" s="19" t="s">
        <v>20</v>
      </c>
      <c r="C37" s="43">
        <v>8.06375781881071</v>
      </c>
      <c r="D37" s="43">
        <v>9.900780855371334</v>
      </c>
      <c r="E37" s="46">
        <v>885.86</v>
      </c>
      <c r="F37" s="46">
        <v>1082.7</v>
      </c>
      <c r="G37" s="51">
        <v>2157.036848186</v>
      </c>
      <c r="H37" s="51">
        <v>1692.1629167100002</v>
      </c>
    </row>
    <row r="38" spans="1:8" s="1" customFormat="1" ht="15" collapsed="1">
      <c r="A38" s="7">
        <v>2</v>
      </c>
      <c r="B38" s="19" t="s">
        <v>21</v>
      </c>
      <c r="C38" s="43">
        <f>19.6872016375527+0.035</f>
        <v>19.7222016375527</v>
      </c>
      <c r="D38" s="43">
        <v>18.932889921586607</v>
      </c>
      <c r="E38" s="46">
        <v>8965.81</v>
      </c>
      <c r="F38" s="46">
        <v>7229.47</v>
      </c>
      <c r="G38" s="51">
        <v>26366.153834866</v>
      </c>
      <c r="H38" s="51">
        <v>27262.472674443005</v>
      </c>
    </row>
    <row r="39" spans="1:8" s="1" customFormat="1" ht="15" collapsed="1">
      <c r="A39" s="7">
        <v>3</v>
      </c>
      <c r="B39" s="10" t="s">
        <v>22</v>
      </c>
      <c r="C39" s="43">
        <v>3.4877236894999997</v>
      </c>
      <c r="D39" s="43">
        <v>9.576552526999999</v>
      </c>
      <c r="E39" s="46">
        <v>377.65</v>
      </c>
      <c r="F39" s="46">
        <v>448.36271189400003</v>
      </c>
      <c r="G39" s="51">
        <v>685.87518139</v>
      </c>
      <c r="H39" s="51">
        <v>1989.486579536</v>
      </c>
    </row>
    <row r="40" spans="1:8" s="1" customFormat="1" ht="15.75" thickBot="1">
      <c r="A40" s="20">
        <v>4</v>
      </c>
      <c r="B40" s="12" t="s">
        <v>23</v>
      </c>
      <c r="C40" s="43">
        <v>7.342140348</v>
      </c>
      <c r="D40" s="43">
        <v>8.251131699439584</v>
      </c>
      <c r="E40" s="46">
        <v>72.2</v>
      </c>
      <c r="F40" s="46">
        <v>95.67</v>
      </c>
      <c r="G40" s="51">
        <v>3337.977288364</v>
      </c>
      <c r="H40" s="51">
        <v>3108.6633798209996</v>
      </c>
    </row>
    <row r="41" spans="1:8" s="1" customFormat="1" ht="18" collapsed="1" thickBot="1">
      <c r="A41" s="13" t="s">
        <v>24</v>
      </c>
      <c r="B41" s="14" t="s">
        <v>13</v>
      </c>
      <c r="C41" s="55">
        <f>+C37+C38+C39+C40</f>
        <v>38.61582349386341</v>
      </c>
      <c r="D41" s="55">
        <v>46.661355003397524</v>
      </c>
      <c r="E41" s="56">
        <f>+E37+E38+E39+E40</f>
        <v>10301.52</v>
      </c>
      <c r="F41" s="56">
        <v>8856.202711894</v>
      </c>
      <c r="G41" s="57">
        <v>32547.043152806</v>
      </c>
      <c r="H41" s="57">
        <v>34052.78555051</v>
      </c>
    </row>
    <row r="42" spans="1:8" s="1" customFormat="1" ht="14.25" collapsed="1">
      <c r="A42" s="21"/>
      <c r="B42" s="22" t="s">
        <v>25</v>
      </c>
      <c r="C42" s="45"/>
      <c r="D42" s="45"/>
      <c r="E42" s="48"/>
      <c r="F42" s="48"/>
      <c r="G42" s="53"/>
      <c r="H42" s="53"/>
    </row>
    <row r="43" spans="1:8" s="1" customFormat="1" ht="15" collapsed="1">
      <c r="A43" s="7">
        <v>1</v>
      </c>
      <c r="B43" s="19" t="s">
        <v>20</v>
      </c>
      <c r="C43" s="43">
        <v>0.9463602787636368</v>
      </c>
      <c r="D43" s="43">
        <v>0.6230098415666</v>
      </c>
      <c r="E43" s="46">
        <v>99.27</v>
      </c>
      <c r="F43" s="46">
        <v>32.82</v>
      </c>
      <c r="G43" s="51">
        <v>230.3754909559999</v>
      </c>
      <c r="H43" s="51">
        <v>78.28874619999999</v>
      </c>
    </row>
    <row r="44" spans="1:8" s="1" customFormat="1" ht="15" collapsed="1">
      <c r="A44" s="7">
        <v>2</v>
      </c>
      <c r="B44" s="19" t="s">
        <v>21</v>
      </c>
      <c r="C44" s="43">
        <f>1.02080682852714</f>
        <v>1.02080682852714</v>
      </c>
      <c r="D44" s="43">
        <v>0.8006026943940588</v>
      </c>
      <c r="E44" s="46">
        <v>664.43</v>
      </c>
      <c r="F44" s="46">
        <v>397.28</v>
      </c>
      <c r="G44" s="51">
        <v>2457.5716365</v>
      </c>
      <c r="H44" s="51">
        <v>1814.0829499000001</v>
      </c>
    </row>
    <row r="45" spans="1:8" s="1" customFormat="1" ht="15" collapsed="1">
      <c r="A45" s="7">
        <v>3</v>
      </c>
      <c r="B45" s="10" t="s">
        <v>22</v>
      </c>
      <c r="C45" s="43">
        <v>0.2073959403515036</v>
      </c>
      <c r="D45" s="43">
        <v>0.034026603</v>
      </c>
      <c r="E45" s="46">
        <v>6.54</v>
      </c>
      <c r="F45" s="46">
        <v>0.61</v>
      </c>
      <c r="G45" s="51">
        <v>131.008959827</v>
      </c>
      <c r="H45" s="51">
        <v>55.587803162</v>
      </c>
    </row>
    <row r="46" spans="1:8" s="1" customFormat="1" ht="15.75" collapsed="1" thickBot="1">
      <c r="A46" s="20">
        <v>4</v>
      </c>
      <c r="B46" s="12" t="s">
        <v>23</v>
      </c>
      <c r="C46" s="43">
        <v>0.5164655546484848</v>
      </c>
      <c r="D46" s="43">
        <v>0.49124068518316993</v>
      </c>
      <c r="E46" s="46">
        <v>165.92</v>
      </c>
      <c r="F46" s="46">
        <v>77.95</v>
      </c>
      <c r="G46" s="51">
        <v>117.8341604</v>
      </c>
      <c r="H46" s="51">
        <v>80.91993994100001</v>
      </c>
    </row>
    <row r="47" spans="1:8" s="1" customFormat="1" ht="18" thickBot="1">
      <c r="A47" s="13" t="s">
        <v>26</v>
      </c>
      <c r="B47" s="14" t="s">
        <v>13</v>
      </c>
      <c r="C47" s="55">
        <f>+C43+C44+C45+C46</f>
        <v>2.6910286022907655</v>
      </c>
      <c r="D47" s="55">
        <v>1.9488798241438288</v>
      </c>
      <c r="E47" s="56">
        <f>+E43+E44+E45+E46</f>
        <v>936.1599999999999</v>
      </c>
      <c r="F47" s="56">
        <v>508.65999999999997</v>
      </c>
      <c r="G47" s="57">
        <v>2936.790247683</v>
      </c>
      <c r="H47" s="57">
        <v>2028.879439203</v>
      </c>
    </row>
    <row r="48" spans="1:8" s="1" customFormat="1" ht="18" collapsed="1" thickBot="1">
      <c r="A48" s="13" t="s">
        <v>27</v>
      </c>
      <c r="B48" s="24" t="s">
        <v>28</v>
      </c>
      <c r="C48" s="55">
        <f>+C41+C47</f>
        <v>41.306852096154174</v>
      </c>
      <c r="D48" s="55">
        <v>48.610234827541355</v>
      </c>
      <c r="E48" s="56">
        <f>+E41+E47</f>
        <v>11237.68</v>
      </c>
      <c r="F48" s="56">
        <v>9364.862711894</v>
      </c>
      <c r="G48" s="57">
        <v>35483.833400489</v>
      </c>
      <c r="H48" s="57">
        <v>36081.664989713005</v>
      </c>
    </row>
    <row r="49" spans="1:8" s="1" customFormat="1" ht="13.5" thickBot="1">
      <c r="A49" s="25"/>
      <c r="B49" s="26"/>
      <c r="C49" s="58"/>
      <c r="D49" s="58"/>
      <c r="E49" s="59"/>
      <c r="F49" s="59"/>
      <c r="G49" s="60"/>
      <c r="H49" s="60"/>
    </row>
    <row r="50" spans="1:8" s="1" customFormat="1" ht="18" thickBot="1">
      <c r="A50" s="13" t="s">
        <v>29</v>
      </c>
      <c r="B50" s="29" t="s">
        <v>30</v>
      </c>
      <c r="C50" s="55">
        <f>+C34+C48</f>
        <v>27892.84049050561</v>
      </c>
      <c r="D50" s="55">
        <v>30169.566208362976</v>
      </c>
      <c r="E50" s="56">
        <f>+E34</f>
        <v>25667080</v>
      </c>
      <c r="F50" s="56">
        <v>25514851</v>
      </c>
      <c r="G50" s="55">
        <f>+G34+G48</f>
        <v>502203.66744486673</v>
      </c>
      <c r="H50" s="55">
        <v>538851.5928517752</v>
      </c>
    </row>
    <row r="51" s="1" customFormat="1" ht="15">
      <c r="A51" s="2" t="s">
        <v>31</v>
      </c>
    </row>
    <row r="52" s="1" customFormat="1" ht="15">
      <c r="A52" s="27" t="s">
        <v>32</v>
      </c>
    </row>
    <row r="53" s="1" customFormat="1" ht="15">
      <c r="A53" s="28" t="s">
        <v>33</v>
      </c>
    </row>
    <row r="54" spans="1:8" ht="15">
      <c r="A54" s="28" t="s">
        <v>34</v>
      </c>
      <c r="B54" s="1"/>
      <c r="C54" s="1"/>
      <c r="D54" s="1"/>
      <c r="E54" s="1"/>
      <c r="F54" s="1"/>
      <c r="G54" s="1"/>
      <c r="H54" s="1"/>
    </row>
    <row r="55" spans="1:8" ht="15">
      <c r="A55" s="27" t="s">
        <v>35</v>
      </c>
      <c r="B55" s="1"/>
      <c r="C55" s="1"/>
      <c r="D55" s="1"/>
      <c r="E55" s="1"/>
      <c r="F55" s="1"/>
      <c r="G55" s="1"/>
      <c r="H55" s="1"/>
    </row>
    <row r="60" ht="12.75">
      <c r="G60" s="78"/>
    </row>
  </sheetData>
  <sheetProtection/>
  <mergeCells count="7">
    <mergeCell ref="A1:H1"/>
    <mergeCell ref="B2:G2"/>
    <mergeCell ref="A4:A5"/>
    <mergeCell ref="B4:B5"/>
    <mergeCell ref="C4:D4"/>
    <mergeCell ref="E4:F4"/>
    <mergeCell ref="G4:H4"/>
  </mergeCells>
  <printOptions/>
  <pageMargins left="0.46" right="0.21" top="0.51" bottom="0.25" header="0.16" footer="0.17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C5" sqref="C5:J5"/>
    </sheetView>
  </sheetViews>
  <sheetFormatPr defaultColWidth="9.140625" defaultRowHeight="12.75"/>
  <cols>
    <col min="1" max="1" width="6.57421875" style="0" customWidth="1"/>
    <col min="2" max="2" width="30.140625" style="0" bestFit="1" customWidth="1"/>
    <col min="3" max="9" width="11.8515625" style="0" bestFit="1" customWidth="1"/>
    <col min="10" max="10" width="14.00390625" style="0" bestFit="1" customWidth="1"/>
  </cols>
  <sheetData>
    <row r="1" spans="1:10" s="1" customFormat="1" ht="22.5" customHeight="1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</row>
    <row r="2" spans="1:9" s="1" customFormat="1" ht="22.5" customHeight="1">
      <c r="A2" s="38"/>
      <c r="B2" s="88" t="s">
        <v>48</v>
      </c>
      <c r="C2" s="88"/>
      <c r="D2" s="88"/>
      <c r="E2" s="88"/>
      <c r="F2" s="88"/>
      <c r="G2" s="88"/>
      <c r="H2" s="88"/>
      <c r="I2" s="88"/>
    </row>
    <row r="3" spans="1:10" s="1" customFormat="1" ht="14.25" customHeight="1" thickBot="1">
      <c r="A3" s="37"/>
      <c r="B3" s="37"/>
      <c r="C3" s="37"/>
      <c r="D3" s="37"/>
      <c r="E3" s="37"/>
      <c r="F3" s="37"/>
      <c r="G3" s="37"/>
      <c r="H3" s="37"/>
      <c r="J3" s="35" t="s">
        <v>50</v>
      </c>
    </row>
    <row r="4" spans="1:10" s="1" customFormat="1" ht="19.5" customHeight="1">
      <c r="A4" s="83" t="s">
        <v>0</v>
      </c>
      <c r="B4" s="85" t="s">
        <v>1</v>
      </c>
      <c r="C4" s="85" t="s">
        <v>2</v>
      </c>
      <c r="D4" s="85"/>
      <c r="E4" s="85" t="s">
        <v>36</v>
      </c>
      <c r="F4" s="85"/>
      <c r="G4" s="89" t="s">
        <v>37</v>
      </c>
      <c r="H4" s="90"/>
      <c r="I4" s="85" t="s">
        <v>4</v>
      </c>
      <c r="J4" s="87"/>
    </row>
    <row r="5" spans="1:10" s="1" customFormat="1" ht="22.5" customHeight="1" thickBot="1">
      <c r="A5" s="84"/>
      <c r="B5" s="86"/>
      <c r="C5" s="3" t="s">
        <v>51</v>
      </c>
      <c r="D5" s="3" t="s">
        <v>54</v>
      </c>
      <c r="E5" s="3" t="s">
        <v>51</v>
      </c>
      <c r="F5" s="3" t="s">
        <v>54</v>
      </c>
      <c r="G5" s="3" t="s">
        <v>51</v>
      </c>
      <c r="H5" s="3" t="s">
        <v>54</v>
      </c>
      <c r="I5" s="3" t="s">
        <v>51</v>
      </c>
      <c r="J5" s="3" t="s">
        <v>54</v>
      </c>
    </row>
    <row r="6" spans="1:10" s="1" customFormat="1" ht="15" customHeight="1">
      <c r="A6" s="4"/>
      <c r="B6" s="5" t="s">
        <v>5</v>
      </c>
      <c r="C6" s="33"/>
      <c r="D6" s="6"/>
      <c r="E6" s="33"/>
      <c r="F6" s="6"/>
      <c r="G6" s="33"/>
      <c r="H6" s="6"/>
      <c r="I6" s="34"/>
      <c r="J6" s="61"/>
    </row>
    <row r="7" spans="1:10" s="1" customFormat="1" ht="12.75">
      <c r="A7" s="7">
        <v>1</v>
      </c>
      <c r="B7" s="8" t="s">
        <v>6</v>
      </c>
      <c r="C7" s="41"/>
      <c r="D7" s="41"/>
      <c r="E7" s="41"/>
      <c r="F7" s="41"/>
      <c r="G7" s="41"/>
      <c r="H7" s="41"/>
      <c r="I7" s="54"/>
      <c r="J7" s="54"/>
    </row>
    <row r="8" spans="1:10" s="1" customFormat="1" ht="15">
      <c r="A8" s="30" t="s">
        <v>38</v>
      </c>
      <c r="B8" s="31" t="s">
        <v>39</v>
      </c>
      <c r="C8" s="42"/>
      <c r="D8" s="42"/>
      <c r="E8" s="42"/>
      <c r="F8" s="42"/>
      <c r="G8" s="42"/>
      <c r="H8" s="42"/>
      <c r="I8" s="62"/>
      <c r="J8" s="62"/>
    </row>
    <row r="9" spans="1:10" s="1" customFormat="1" ht="15" collapsed="1">
      <c r="A9" s="9"/>
      <c r="B9" s="10" t="s">
        <v>7</v>
      </c>
      <c r="C9" s="43">
        <v>0</v>
      </c>
      <c r="D9" s="43">
        <v>0</v>
      </c>
      <c r="E9" s="46">
        <v>0</v>
      </c>
      <c r="F9" s="46">
        <v>0</v>
      </c>
      <c r="G9" s="46">
        <v>0</v>
      </c>
      <c r="H9" s="46">
        <v>0</v>
      </c>
      <c r="I9" s="51">
        <v>0</v>
      </c>
      <c r="J9" s="51">
        <v>0</v>
      </c>
    </row>
    <row r="10" spans="1:10" s="1" customFormat="1" ht="15" collapsed="1">
      <c r="A10" s="9"/>
      <c r="B10" s="10" t="s">
        <v>8</v>
      </c>
      <c r="C10" s="43">
        <f>5989.12827203+0.0785</f>
        <v>5989.206772029999</v>
      </c>
      <c r="D10" s="43">
        <v>7595.36712222</v>
      </c>
      <c r="E10" s="46">
        <v>2312</v>
      </c>
      <c r="F10" s="46">
        <v>106</v>
      </c>
      <c r="G10" s="46">
        <v>1682754</v>
      </c>
      <c r="H10" s="46">
        <v>293075</v>
      </c>
      <c r="I10" s="51">
        <v>7827.453928908707</v>
      </c>
      <c r="J10" s="51">
        <v>249.04835026100437</v>
      </c>
    </row>
    <row r="11" spans="1:10" s="1" customFormat="1" ht="13.5">
      <c r="A11" s="9" t="s">
        <v>40</v>
      </c>
      <c r="B11" s="31" t="s">
        <v>41</v>
      </c>
      <c r="C11" s="44"/>
      <c r="D11" s="44"/>
      <c r="E11" s="47"/>
      <c r="F11" s="47"/>
      <c r="G11" s="47"/>
      <c r="H11" s="47"/>
      <c r="I11" s="52"/>
      <c r="J11" s="52"/>
    </row>
    <row r="12" spans="1:10" s="1" customFormat="1" ht="15" collapsed="1">
      <c r="A12" s="9"/>
      <c r="B12" s="10" t="s">
        <v>7</v>
      </c>
      <c r="C12" s="43">
        <v>0</v>
      </c>
      <c r="D12" s="43">
        <v>0</v>
      </c>
      <c r="E12" s="46">
        <v>0</v>
      </c>
      <c r="F12" s="46">
        <v>0</v>
      </c>
      <c r="G12" s="46">
        <v>0</v>
      </c>
      <c r="H12" s="46">
        <v>0</v>
      </c>
      <c r="I12" s="51">
        <v>0</v>
      </c>
      <c r="J12" s="51">
        <v>0</v>
      </c>
    </row>
    <row r="13" spans="1:10" s="1" customFormat="1" ht="15" collapsed="1">
      <c r="A13" s="9"/>
      <c r="B13" s="10" t="s">
        <v>8</v>
      </c>
      <c r="C13" s="43">
        <v>13.4605201699434</v>
      </c>
      <c r="D13" s="43">
        <v>193.7961106</v>
      </c>
      <c r="E13" s="46">
        <v>40</v>
      </c>
      <c r="F13" s="46">
        <v>37</v>
      </c>
      <c r="G13" s="46">
        <v>4981</v>
      </c>
      <c r="H13" s="46">
        <v>7507</v>
      </c>
      <c r="I13" s="51">
        <v>63.970960000000005</v>
      </c>
      <c r="J13" s="51">
        <v>65.3075493</v>
      </c>
    </row>
    <row r="14" spans="1:10" s="1" customFormat="1" ht="13.5">
      <c r="A14" s="9" t="s">
        <v>42</v>
      </c>
      <c r="B14" s="31" t="s">
        <v>43</v>
      </c>
      <c r="C14" s="44"/>
      <c r="D14" s="44"/>
      <c r="E14" s="47"/>
      <c r="F14" s="47"/>
      <c r="G14" s="47"/>
      <c r="H14" s="47"/>
      <c r="I14" s="52"/>
      <c r="J14" s="52"/>
    </row>
    <row r="15" spans="1:10" s="1" customFormat="1" ht="15" collapsed="1">
      <c r="A15" s="9"/>
      <c r="B15" s="10" t="s">
        <v>7</v>
      </c>
      <c r="C15" s="43">
        <v>0</v>
      </c>
      <c r="D15" s="43">
        <v>0</v>
      </c>
      <c r="E15" s="46">
        <v>0</v>
      </c>
      <c r="F15" s="46">
        <v>0</v>
      </c>
      <c r="G15" s="46">
        <v>0</v>
      </c>
      <c r="H15" s="46">
        <v>0</v>
      </c>
      <c r="I15" s="51">
        <v>0</v>
      </c>
      <c r="J15" s="51">
        <v>0</v>
      </c>
    </row>
    <row r="16" spans="1:10" s="1" customFormat="1" ht="15" collapsed="1">
      <c r="A16" s="9"/>
      <c r="B16" s="10" t="s">
        <v>8</v>
      </c>
      <c r="C16" s="43">
        <v>1.9029185055131201</v>
      </c>
      <c r="D16" s="43">
        <v>1.854359178834072</v>
      </c>
      <c r="E16" s="46">
        <v>289</v>
      </c>
      <c r="F16" s="46">
        <v>56</v>
      </c>
      <c r="G16" s="46">
        <v>1516000</v>
      </c>
      <c r="H16" s="46">
        <v>161808</v>
      </c>
      <c r="I16" s="51">
        <v>7432.8117999999995</v>
      </c>
      <c r="J16" s="51">
        <v>2144.5948000000003</v>
      </c>
    </row>
    <row r="17" spans="1:10" s="1" customFormat="1" ht="13.5">
      <c r="A17" s="9" t="s">
        <v>44</v>
      </c>
      <c r="B17" s="31" t="s">
        <v>23</v>
      </c>
      <c r="C17" s="44"/>
      <c r="D17" s="44"/>
      <c r="E17" s="47"/>
      <c r="F17" s="47"/>
      <c r="G17" s="47"/>
      <c r="H17" s="47"/>
      <c r="I17" s="52"/>
      <c r="J17" s="52"/>
    </row>
    <row r="18" spans="1:10" s="1" customFormat="1" ht="15" collapsed="1">
      <c r="A18" s="9"/>
      <c r="B18" s="10" t="s">
        <v>7</v>
      </c>
      <c r="C18" s="43">
        <v>0</v>
      </c>
      <c r="D18" s="43">
        <v>0.7</v>
      </c>
      <c r="E18" s="46">
        <v>0</v>
      </c>
      <c r="F18" s="46">
        <v>0</v>
      </c>
      <c r="G18" s="46">
        <v>0</v>
      </c>
      <c r="H18" s="46">
        <v>0</v>
      </c>
      <c r="I18" s="51">
        <v>0</v>
      </c>
      <c r="J18" s="51">
        <v>0</v>
      </c>
    </row>
    <row r="19" spans="1:10" s="1" customFormat="1" ht="15" collapsed="1">
      <c r="A19" s="9"/>
      <c r="B19" s="10" t="s">
        <v>8</v>
      </c>
      <c r="C19" s="43">
        <v>3317.9889743729686</v>
      </c>
      <c r="D19" s="43">
        <v>2901.5213540646496</v>
      </c>
      <c r="E19" s="46">
        <v>11691</v>
      </c>
      <c r="F19" s="46">
        <v>836</v>
      </c>
      <c r="G19" s="46">
        <f>17987835+7</f>
        <v>17987842</v>
      </c>
      <c r="H19" s="46">
        <v>11806105</v>
      </c>
      <c r="I19" s="51">
        <v>141534.25324368494</v>
      </c>
      <c r="J19" s="51">
        <v>156136.6579503011</v>
      </c>
    </row>
    <row r="20" spans="1:10" s="1" customFormat="1" ht="12.75">
      <c r="A20" s="7">
        <v>2</v>
      </c>
      <c r="B20" s="8" t="s">
        <v>9</v>
      </c>
      <c r="C20" s="44"/>
      <c r="D20" s="44"/>
      <c r="E20" s="47"/>
      <c r="F20" s="47"/>
      <c r="G20" s="47"/>
      <c r="H20" s="47"/>
      <c r="I20" s="52"/>
      <c r="J20" s="52"/>
    </row>
    <row r="21" spans="1:10" s="1" customFormat="1" ht="15" collapsed="1">
      <c r="A21" s="9"/>
      <c r="B21" s="10" t="s">
        <v>7</v>
      </c>
      <c r="C21" s="43">
        <v>0</v>
      </c>
      <c r="D21" s="43">
        <v>0</v>
      </c>
      <c r="E21" s="46">
        <v>0</v>
      </c>
      <c r="F21" s="46">
        <v>0</v>
      </c>
      <c r="G21" s="46">
        <v>0</v>
      </c>
      <c r="H21" s="46">
        <v>0</v>
      </c>
      <c r="I21" s="51">
        <v>0</v>
      </c>
      <c r="J21" s="51">
        <v>0</v>
      </c>
    </row>
    <row r="22" spans="1:10" s="1" customFormat="1" ht="15" collapsed="1">
      <c r="A22" s="9"/>
      <c r="B22" s="10" t="s">
        <v>8</v>
      </c>
      <c r="C22" s="43">
        <v>2056.2082671793587</v>
      </c>
      <c r="D22" s="43">
        <v>3449.545159551685</v>
      </c>
      <c r="E22" s="46">
        <v>23</v>
      </c>
      <c r="F22" s="46">
        <v>30</v>
      </c>
      <c r="G22" s="46">
        <v>9935</v>
      </c>
      <c r="H22" s="46">
        <v>41687</v>
      </c>
      <c r="I22" s="51">
        <v>0.0042</v>
      </c>
      <c r="J22" s="51">
        <v>0</v>
      </c>
    </row>
    <row r="23" spans="1:10" s="1" customFormat="1" ht="12.75">
      <c r="A23" s="7">
        <v>3</v>
      </c>
      <c r="B23" s="8" t="s">
        <v>10</v>
      </c>
      <c r="C23" s="44"/>
      <c r="D23" s="44"/>
      <c r="E23" s="47"/>
      <c r="F23" s="47"/>
      <c r="G23" s="47"/>
      <c r="H23" s="47"/>
      <c r="I23" s="52"/>
      <c r="J23" s="52"/>
    </row>
    <row r="24" spans="1:10" s="1" customFormat="1" ht="15" collapsed="1">
      <c r="A24" s="9"/>
      <c r="B24" s="10" t="s">
        <v>7</v>
      </c>
      <c r="C24" s="43">
        <v>0</v>
      </c>
      <c r="D24" s="43">
        <v>0.5298562999999991</v>
      </c>
      <c r="E24" s="46">
        <v>0</v>
      </c>
      <c r="F24" s="46">
        <v>0</v>
      </c>
      <c r="G24" s="46">
        <v>0</v>
      </c>
      <c r="H24" s="46">
        <v>0</v>
      </c>
      <c r="I24" s="51">
        <v>0</v>
      </c>
      <c r="J24" s="51">
        <v>0</v>
      </c>
    </row>
    <row r="25" spans="1:10" s="1" customFormat="1" ht="15" collapsed="1">
      <c r="A25" s="9"/>
      <c r="B25" s="10" t="s">
        <v>8</v>
      </c>
      <c r="C25" s="43">
        <v>10537.910444148001</v>
      </c>
      <c r="D25" s="43">
        <v>10199.022193095001</v>
      </c>
      <c r="E25" s="46">
        <v>416</v>
      </c>
      <c r="F25" s="46">
        <v>1</v>
      </c>
      <c r="G25" s="46">
        <v>1101703</v>
      </c>
      <c r="H25" s="46">
        <v>510856</v>
      </c>
      <c r="I25" s="51">
        <v>201.011203</v>
      </c>
      <c r="J25" s="51">
        <v>130.95832329199996</v>
      </c>
    </row>
    <row r="26" spans="1:10" s="1" customFormat="1" ht="12.75">
      <c r="A26" s="7">
        <v>4</v>
      </c>
      <c r="B26" s="8" t="s">
        <v>11</v>
      </c>
      <c r="C26" s="44"/>
      <c r="D26" s="44"/>
      <c r="E26" s="47"/>
      <c r="F26" s="47"/>
      <c r="G26" s="47"/>
      <c r="H26" s="47"/>
      <c r="I26" s="52"/>
      <c r="J26" s="52"/>
    </row>
    <row r="27" spans="1:10" s="1" customFormat="1" ht="15" collapsed="1">
      <c r="A27" s="9"/>
      <c r="B27" s="10" t="s">
        <v>7</v>
      </c>
      <c r="C27" s="43">
        <v>0</v>
      </c>
      <c r="D27" s="43">
        <v>0</v>
      </c>
      <c r="E27" s="46">
        <v>0</v>
      </c>
      <c r="F27" s="46">
        <v>0</v>
      </c>
      <c r="G27" s="46">
        <v>0</v>
      </c>
      <c r="H27" s="46">
        <v>0</v>
      </c>
      <c r="I27" s="51">
        <v>0</v>
      </c>
      <c r="J27" s="51">
        <v>0</v>
      </c>
    </row>
    <row r="28" spans="1:10" s="1" customFormat="1" ht="15.75" collapsed="1" thickBot="1">
      <c r="A28" s="11"/>
      <c r="B28" s="12" t="s">
        <v>8</v>
      </c>
      <c r="C28" s="43">
        <v>0</v>
      </c>
      <c r="D28" s="43">
        <v>0</v>
      </c>
      <c r="E28" s="46">
        <v>0</v>
      </c>
      <c r="F28" s="46">
        <v>0</v>
      </c>
      <c r="G28" s="46">
        <v>0</v>
      </c>
      <c r="H28" s="46">
        <v>0</v>
      </c>
      <c r="I28" s="51">
        <v>0</v>
      </c>
      <c r="J28" s="51">
        <v>0</v>
      </c>
    </row>
    <row r="29" spans="1:10" s="1" customFormat="1" ht="18" collapsed="1" thickBot="1">
      <c r="A29" s="13" t="s">
        <v>12</v>
      </c>
      <c r="B29" s="14" t="s">
        <v>13</v>
      </c>
      <c r="C29" s="55">
        <f>SUM(C9:C28)</f>
        <v>21916.677896405785</v>
      </c>
      <c r="D29" s="55">
        <v>24342.33615501017</v>
      </c>
      <c r="E29" s="56">
        <v>14770</v>
      </c>
      <c r="F29" s="56">
        <v>1066</v>
      </c>
      <c r="G29" s="56">
        <f>SUM(G9:G28)</f>
        <v>22303215</v>
      </c>
      <c r="H29" s="56">
        <v>12821038</v>
      </c>
      <c r="I29" s="55">
        <f>SUM(I9:I28)</f>
        <v>157059.50533559365</v>
      </c>
      <c r="J29" s="55">
        <v>158726.5669731541</v>
      </c>
    </row>
    <row r="30" spans="1:10" s="1" customFormat="1" ht="14.25">
      <c r="A30" s="15"/>
      <c r="B30" s="16" t="s">
        <v>14</v>
      </c>
      <c r="C30" s="45"/>
      <c r="D30" s="45"/>
      <c r="E30" s="48"/>
      <c r="F30" s="48"/>
      <c r="G30" s="48"/>
      <c r="H30" s="48"/>
      <c r="I30" s="53"/>
      <c r="J30" s="53"/>
    </row>
    <row r="31" spans="1:10" s="1" customFormat="1" ht="12.75">
      <c r="A31" s="7">
        <v>1</v>
      </c>
      <c r="B31" s="8" t="s">
        <v>6</v>
      </c>
      <c r="C31" s="44"/>
      <c r="D31" s="44"/>
      <c r="E31" s="47"/>
      <c r="F31" s="47"/>
      <c r="G31" s="47"/>
      <c r="H31" s="47"/>
      <c r="I31" s="52"/>
      <c r="J31" s="52"/>
    </row>
    <row r="32" spans="1:10" s="1" customFormat="1" ht="15">
      <c r="A32" s="30" t="s">
        <v>38</v>
      </c>
      <c r="B32" s="31" t="s">
        <v>39</v>
      </c>
      <c r="C32" s="44"/>
      <c r="D32" s="44"/>
      <c r="E32" s="47"/>
      <c r="F32" s="47"/>
      <c r="G32" s="47"/>
      <c r="H32" s="47"/>
      <c r="I32" s="52"/>
      <c r="J32" s="52"/>
    </row>
    <row r="33" spans="1:10" s="1" customFormat="1" ht="15" collapsed="1">
      <c r="A33" s="9"/>
      <c r="B33" s="10" t="s">
        <v>7</v>
      </c>
      <c r="C33" s="43">
        <v>0</v>
      </c>
      <c r="D33" s="43">
        <v>0</v>
      </c>
      <c r="E33" s="46">
        <v>0</v>
      </c>
      <c r="F33" s="46">
        <v>0</v>
      </c>
      <c r="G33" s="46">
        <v>0</v>
      </c>
      <c r="H33" s="46">
        <v>0</v>
      </c>
      <c r="I33" s="51">
        <v>0</v>
      </c>
      <c r="J33" s="51">
        <v>0</v>
      </c>
    </row>
    <row r="34" spans="1:10" s="1" customFormat="1" ht="15" collapsed="1">
      <c r="A34" s="9"/>
      <c r="B34" s="10" t="s">
        <v>8</v>
      </c>
      <c r="C34" s="43">
        <v>6.6598546</v>
      </c>
      <c r="D34" s="43">
        <v>120.40251225</v>
      </c>
      <c r="E34" s="46">
        <v>1</v>
      </c>
      <c r="F34" s="46">
        <v>4</v>
      </c>
      <c r="G34" s="46">
        <v>5367</v>
      </c>
      <c r="H34" s="46">
        <v>2696</v>
      </c>
      <c r="I34" s="51">
        <v>0.5325</v>
      </c>
      <c r="J34" s="51">
        <v>0.1026</v>
      </c>
    </row>
    <row r="35" spans="1:10" s="1" customFormat="1" ht="13.5">
      <c r="A35" s="9" t="s">
        <v>40</v>
      </c>
      <c r="B35" s="31" t="s">
        <v>41</v>
      </c>
      <c r="C35" s="44"/>
      <c r="D35" s="44"/>
      <c r="E35" s="47"/>
      <c r="F35" s="47"/>
      <c r="G35" s="47"/>
      <c r="H35" s="47"/>
      <c r="I35" s="52"/>
      <c r="J35" s="52"/>
    </row>
    <row r="36" spans="1:10" s="1" customFormat="1" ht="15" collapsed="1">
      <c r="A36" s="9"/>
      <c r="B36" s="10" t="s">
        <v>7</v>
      </c>
      <c r="C36" s="43">
        <v>0</v>
      </c>
      <c r="D36" s="43">
        <v>0</v>
      </c>
      <c r="E36" s="46">
        <v>0</v>
      </c>
      <c r="F36" s="46">
        <v>0</v>
      </c>
      <c r="G36" s="46">
        <v>0</v>
      </c>
      <c r="H36" s="46">
        <v>0</v>
      </c>
      <c r="I36" s="51">
        <v>0</v>
      </c>
      <c r="J36" s="51">
        <v>0</v>
      </c>
    </row>
    <row r="37" spans="1:10" s="1" customFormat="1" ht="15" collapsed="1">
      <c r="A37" s="9"/>
      <c r="B37" s="10" t="s">
        <v>8</v>
      </c>
      <c r="C37" s="43">
        <v>76.83948814499999</v>
      </c>
      <c r="D37" s="43">
        <v>34.200209099999995</v>
      </c>
      <c r="E37" s="46">
        <v>1</v>
      </c>
      <c r="F37" s="46">
        <v>2</v>
      </c>
      <c r="G37" s="46">
        <v>4054</v>
      </c>
      <c r="H37" s="46">
        <v>1634</v>
      </c>
      <c r="I37" s="51">
        <v>171.4061755</v>
      </c>
      <c r="J37" s="51">
        <v>54.1068295</v>
      </c>
    </row>
    <row r="38" spans="1:10" s="1" customFormat="1" ht="13.5">
      <c r="A38" s="9" t="s">
        <v>42</v>
      </c>
      <c r="B38" s="31" t="s">
        <v>43</v>
      </c>
      <c r="C38" s="44"/>
      <c r="D38" s="44"/>
      <c r="E38" s="47"/>
      <c r="F38" s="47"/>
      <c r="G38" s="47"/>
      <c r="H38" s="47"/>
      <c r="I38" s="52"/>
      <c r="J38" s="52"/>
    </row>
    <row r="39" spans="1:10" s="1" customFormat="1" ht="15" collapsed="1">
      <c r="A39" s="9"/>
      <c r="B39" s="10" t="s">
        <v>7</v>
      </c>
      <c r="C39" s="43">
        <v>0</v>
      </c>
      <c r="D39" s="43">
        <v>0</v>
      </c>
      <c r="E39" s="46">
        <v>0</v>
      </c>
      <c r="F39" s="46">
        <v>0</v>
      </c>
      <c r="G39" s="46">
        <v>0</v>
      </c>
      <c r="H39" s="46">
        <v>0</v>
      </c>
      <c r="I39" s="51">
        <v>0</v>
      </c>
      <c r="J39" s="51">
        <v>0</v>
      </c>
    </row>
    <row r="40" spans="1:10" s="1" customFormat="1" ht="15" collapsed="1">
      <c r="A40" s="9"/>
      <c r="B40" s="10" t="s">
        <v>8</v>
      </c>
      <c r="C40" s="43">
        <v>0</v>
      </c>
      <c r="D40" s="43">
        <v>0</v>
      </c>
      <c r="E40" s="46">
        <v>0</v>
      </c>
      <c r="F40" s="46">
        <v>0</v>
      </c>
      <c r="G40" s="46">
        <v>0</v>
      </c>
      <c r="H40" s="46">
        <v>0</v>
      </c>
      <c r="I40" s="51">
        <v>0</v>
      </c>
      <c r="J40" s="51">
        <v>0</v>
      </c>
    </row>
    <row r="41" spans="1:10" s="1" customFormat="1" ht="13.5">
      <c r="A41" s="9" t="s">
        <v>44</v>
      </c>
      <c r="B41" s="31" t="s">
        <v>23</v>
      </c>
      <c r="C41" s="44"/>
      <c r="D41" s="44"/>
      <c r="E41" s="47"/>
      <c r="F41" s="47"/>
      <c r="G41" s="47"/>
      <c r="H41" s="47"/>
      <c r="I41" s="52"/>
      <c r="J41" s="52"/>
    </row>
    <row r="42" spans="1:10" s="1" customFormat="1" ht="15" collapsed="1">
      <c r="A42" s="9"/>
      <c r="B42" s="10" t="s">
        <v>7</v>
      </c>
      <c r="C42" s="43">
        <v>0</v>
      </c>
      <c r="D42" s="43">
        <v>0</v>
      </c>
      <c r="E42" s="46">
        <v>0</v>
      </c>
      <c r="F42" s="46">
        <v>0</v>
      </c>
      <c r="G42" s="46">
        <v>0</v>
      </c>
      <c r="H42" s="46">
        <v>0</v>
      </c>
      <c r="I42" s="51">
        <v>0</v>
      </c>
      <c r="J42" s="51">
        <v>0</v>
      </c>
    </row>
    <row r="43" spans="1:10" s="1" customFormat="1" ht="15" collapsed="1">
      <c r="A43" s="9"/>
      <c r="B43" s="10" t="s">
        <v>8</v>
      </c>
      <c r="C43" s="43">
        <v>0.008761</v>
      </c>
      <c r="D43" s="43">
        <v>27.0776664</v>
      </c>
      <c r="E43" s="46">
        <v>0</v>
      </c>
      <c r="F43" s="46">
        <v>0</v>
      </c>
      <c r="G43" s="46">
        <v>-22</v>
      </c>
      <c r="H43" s="46">
        <v>19</v>
      </c>
      <c r="I43" s="51">
        <v>-0.0021999999999999997</v>
      </c>
      <c r="J43" s="51">
        <v>0.0019</v>
      </c>
    </row>
    <row r="44" spans="1:10" s="1" customFormat="1" ht="12.75">
      <c r="A44" s="7">
        <v>2</v>
      </c>
      <c r="B44" s="8" t="s">
        <v>9</v>
      </c>
      <c r="C44" s="44"/>
      <c r="D44" s="44"/>
      <c r="E44" s="47"/>
      <c r="F44" s="47"/>
      <c r="G44" s="47"/>
      <c r="H44" s="47"/>
      <c r="I44" s="52"/>
      <c r="J44" s="52"/>
    </row>
    <row r="45" spans="1:10" s="1" customFormat="1" ht="15" collapsed="1">
      <c r="A45" s="9"/>
      <c r="B45" s="10" t="s">
        <v>7</v>
      </c>
      <c r="C45" s="43">
        <v>0</v>
      </c>
      <c r="D45" s="43">
        <v>0</v>
      </c>
      <c r="E45" s="46">
        <v>0</v>
      </c>
      <c r="F45" s="46">
        <v>0</v>
      </c>
      <c r="G45" s="46">
        <v>0</v>
      </c>
      <c r="H45" s="46">
        <v>0</v>
      </c>
      <c r="I45" s="51">
        <v>0</v>
      </c>
      <c r="J45" s="51">
        <v>0</v>
      </c>
    </row>
    <row r="46" spans="1:10" s="1" customFormat="1" ht="15" collapsed="1">
      <c r="A46" s="9"/>
      <c r="B46" s="10" t="s">
        <v>8</v>
      </c>
      <c r="C46" s="43">
        <v>0</v>
      </c>
      <c r="D46" s="43">
        <v>0</v>
      </c>
      <c r="E46" s="46">
        <v>0</v>
      </c>
      <c r="F46" s="46">
        <v>0</v>
      </c>
      <c r="G46" s="46">
        <v>0</v>
      </c>
      <c r="H46" s="46">
        <v>0</v>
      </c>
      <c r="I46" s="51">
        <v>0</v>
      </c>
      <c r="J46" s="51">
        <v>0</v>
      </c>
    </row>
    <row r="47" spans="1:10" s="1" customFormat="1" ht="12.75">
      <c r="A47" s="7">
        <v>3</v>
      </c>
      <c r="B47" s="8" t="s">
        <v>10</v>
      </c>
      <c r="C47" s="44"/>
      <c r="D47" s="44"/>
      <c r="E47" s="47"/>
      <c r="F47" s="47"/>
      <c r="G47" s="47"/>
      <c r="H47" s="47"/>
      <c r="I47" s="52"/>
      <c r="J47" s="52"/>
    </row>
    <row r="48" spans="1:10" s="1" customFormat="1" ht="15" collapsed="1">
      <c r="A48" s="9"/>
      <c r="B48" s="10" t="s">
        <v>7</v>
      </c>
      <c r="C48" s="43">
        <v>0</v>
      </c>
      <c r="D48" s="43">
        <v>0</v>
      </c>
      <c r="E48" s="46">
        <v>0</v>
      </c>
      <c r="F48" s="46">
        <v>0</v>
      </c>
      <c r="G48" s="46">
        <v>0</v>
      </c>
      <c r="H48" s="46">
        <v>0</v>
      </c>
      <c r="I48" s="51">
        <v>0</v>
      </c>
      <c r="J48" s="51">
        <v>0</v>
      </c>
    </row>
    <row r="49" spans="1:10" s="1" customFormat="1" ht="15" collapsed="1">
      <c r="A49" s="9"/>
      <c r="B49" s="10" t="s">
        <v>8</v>
      </c>
      <c r="C49" s="43">
        <v>0</v>
      </c>
      <c r="D49" s="43">
        <v>50.389154714</v>
      </c>
      <c r="E49" s="46">
        <v>0</v>
      </c>
      <c r="F49" s="46">
        <v>0</v>
      </c>
      <c r="G49" s="46">
        <v>0</v>
      </c>
      <c r="H49" s="46">
        <v>444</v>
      </c>
      <c r="I49" s="51">
        <v>0</v>
      </c>
      <c r="J49" s="51">
        <v>0</v>
      </c>
    </row>
    <row r="50" spans="1:10" s="1" customFormat="1" ht="12.75">
      <c r="A50" s="7">
        <v>4</v>
      </c>
      <c r="B50" s="8" t="s">
        <v>11</v>
      </c>
      <c r="C50" s="44"/>
      <c r="D50" s="44"/>
      <c r="E50" s="47"/>
      <c r="F50" s="47"/>
      <c r="G50" s="47"/>
      <c r="H50" s="47"/>
      <c r="I50" s="52"/>
      <c r="J50" s="52"/>
    </row>
    <row r="51" spans="1:10" s="1" customFormat="1" ht="15" collapsed="1">
      <c r="A51" s="9"/>
      <c r="B51" s="10" t="s">
        <v>7</v>
      </c>
      <c r="C51" s="43">
        <v>0</v>
      </c>
      <c r="D51" s="43">
        <v>0</v>
      </c>
      <c r="E51" s="46">
        <v>0</v>
      </c>
      <c r="F51" s="46">
        <v>0</v>
      </c>
      <c r="G51" s="46">
        <v>0</v>
      </c>
      <c r="H51" s="46">
        <v>0</v>
      </c>
      <c r="I51" s="51">
        <v>0</v>
      </c>
      <c r="J51" s="51">
        <v>0</v>
      </c>
    </row>
    <row r="52" spans="1:10" s="1" customFormat="1" ht="15.75" collapsed="1" thickBot="1">
      <c r="A52" s="11"/>
      <c r="B52" s="12" t="s">
        <v>8</v>
      </c>
      <c r="C52" s="43">
        <v>0</v>
      </c>
      <c r="D52" s="43">
        <v>0</v>
      </c>
      <c r="E52" s="46">
        <v>0</v>
      </c>
      <c r="F52" s="46">
        <v>0</v>
      </c>
      <c r="G52" s="46">
        <v>0</v>
      </c>
      <c r="H52" s="46">
        <v>0</v>
      </c>
      <c r="I52" s="51">
        <v>0</v>
      </c>
      <c r="J52" s="51">
        <v>0</v>
      </c>
    </row>
    <row r="53" spans="1:10" s="1" customFormat="1" ht="18" collapsed="1" thickBot="1">
      <c r="A53" s="13" t="s">
        <v>15</v>
      </c>
      <c r="B53" s="14" t="s">
        <v>13</v>
      </c>
      <c r="C53" s="55">
        <f>SUM(C33:C52)</f>
        <v>83.508103745</v>
      </c>
      <c r="D53" s="55">
        <v>232.069542464</v>
      </c>
      <c r="E53" s="56">
        <v>2</v>
      </c>
      <c r="F53" s="56">
        <v>6</v>
      </c>
      <c r="G53" s="56">
        <f>SUM(G33:G52)</f>
        <v>9399</v>
      </c>
      <c r="H53" s="56">
        <v>4793</v>
      </c>
      <c r="I53" s="55">
        <f>SUM(I33:I52)</f>
        <v>171.9364755</v>
      </c>
      <c r="J53" s="55">
        <v>54.211329500000005</v>
      </c>
    </row>
    <row r="54" spans="1:10" s="1" customFormat="1" ht="18" collapsed="1" thickBot="1">
      <c r="A54" s="13" t="s">
        <v>16</v>
      </c>
      <c r="B54" s="14" t="s">
        <v>17</v>
      </c>
      <c r="C54" s="55">
        <f>+C29+C53</f>
        <v>22000.186000150785</v>
      </c>
      <c r="D54" s="55">
        <v>24574.40569747417</v>
      </c>
      <c r="E54" s="56">
        <v>14772</v>
      </c>
      <c r="F54" s="56">
        <v>1072</v>
      </c>
      <c r="G54" s="56">
        <f>+G29+G53</f>
        <v>22312614</v>
      </c>
      <c r="H54" s="56">
        <v>12825831</v>
      </c>
      <c r="I54" s="55">
        <f>+I29+I53</f>
        <v>157231.44181109365</v>
      </c>
      <c r="J54" s="55">
        <v>158780.7783026541</v>
      </c>
    </row>
    <row r="55" spans="1:10" s="1" customFormat="1" ht="21.75" customHeight="1">
      <c r="A55" s="15"/>
      <c r="B55" s="17" t="s">
        <v>18</v>
      </c>
      <c r="C55" s="45"/>
      <c r="D55" s="45"/>
      <c r="E55" s="48"/>
      <c r="F55" s="48"/>
      <c r="G55" s="48"/>
      <c r="H55" s="48"/>
      <c r="I55" s="53"/>
      <c r="J55" s="53"/>
    </row>
    <row r="56" spans="1:10" s="1" customFormat="1" ht="14.25">
      <c r="A56" s="9"/>
      <c r="B56" s="18" t="s">
        <v>19</v>
      </c>
      <c r="C56" s="44"/>
      <c r="D56" s="44"/>
      <c r="E56" s="47"/>
      <c r="F56" s="47"/>
      <c r="G56" s="47"/>
      <c r="H56" s="47"/>
      <c r="I56" s="52"/>
      <c r="J56" s="52"/>
    </row>
    <row r="57" spans="1:10" s="1" customFormat="1" ht="15" collapsed="1">
      <c r="A57" s="7">
        <v>1</v>
      </c>
      <c r="B57" s="19" t="s">
        <v>20</v>
      </c>
      <c r="C57" s="43">
        <v>0.177180534</v>
      </c>
      <c r="D57" s="43">
        <v>0.31400438299999994</v>
      </c>
      <c r="E57" s="46">
        <v>20</v>
      </c>
      <c r="F57" s="46">
        <v>29</v>
      </c>
      <c r="G57" s="46">
        <v>2049</v>
      </c>
      <c r="H57" s="46">
        <v>3615</v>
      </c>
      <c r="I57" s="51">
        <v>153.47733607200004</v>
      </c>
      <c r="J57" s="51">
        <v>263.23059713600003</v>
      </c>
    </row>
    <row r="58" spans="1:10" s="1" customFormat="1" ht="15" collapsed="1">
      <c r="A58" s="7">
        <v>2</v>
      </c>
      <c r="B58" s="19" t="s">
        <v>21</v>
      </c>
      <c r="C58" s="43">
        <v>0.46107312572818954</v>
      </c>
      <c r="D58" s="43">
        <v>3.065575051591843</v>
      </c>
      <c r="E58" s="46">
        <v>71</v>
      </c>
      <c r="F58" s="46">
        <v>93</v>
      </c>
      <c r="G58" s="46">
        <v>75102</v>
      </c>
      <c r="H58" s="46">
        <v>257493</v>
      </c>
      <c r="I58" s="51">
        <v>1524.2088704636</v>
      </c>
      <c r="J58" s="51">
        <v>4562.189852266</v>
      </c>
    </row>
    <row r="59" spans="1:10" s="1" customFormat="1" ht="15" collapsed="1">
      <c r="A59" s="7">
        <v>3</v>
      </c>
      <c r="B59" s="10" t="s">
        <v>22</v>
      </c>
      <c r="C59" s="43">
        <v>0</v>
      </c>
      <c r="D59" s="43">
        <v>0</v>
      </c>
      <c r="E59" s="46">
        <v>0</v>
      </c>
      <c r="F59" s="46">
        <v>0</v>
      </c>
      <c r="G59" s="46">
        <v>0</v>
      </c>
      <c r="H59" s="46">
        <v>0</v>
      </c>
      <c r="I59" s="51">
        <v>0</v>
      </c>
      <c r="J59" s="51">
        <v>0</v>
      </c>
    </row>
    <row r="60" spans="1:10" s="1" customFormat="1" ht="15.75" collapsed="1" thickBot="1">
      <c r="A60" s="20">
        <v>4</v>
      </c>
      <c r="B60" s="12" t="s">
        <v>23</v>
      </c>
      <c r="C60" s="43">
        <v>0</v>
      </c>
      <c r="D60" s="43">
        <v>0</v>
      </c>
      <c r="E60" s="46">
        <v>0</v>
      </c>
      <c r="F60" s="46">
        <v>0</v>
      </c>
      <c r="G60" s="46">
        <v>0</v>
      </c>
      <c r="H60" s="46">
        <v>0</v>
      </c>
      <c r="I60" s="51">
        <v>0</v>
      </c>
      <c r="J60" s="51">
        <v>0</v>
      </c>
    </row>
    <row r="61" spans="1:10" s="1" customFormat="1" ht="18" collapsed="1" thickBot="1">
      <c r="A61" s="13" t="s">
        <v>24</v>
      </c>
      <c r="B61" s="14" t="s">
        <v>13</v>
      </c>
      <c r="C61" s="55">
        <f>+C57+C58+C59+C60</f>
        <v>0.6382536597281896</v>
      </c>
      <c r="D61" s="55">
        <v>3.379579434591843</v>
      </c>
      <c r="E61" s="56">
        <v>91</v>
      </c>
      <c r="F61" s="56">
        <v>122</v>
      </c>
      <c r="G61" s="55">
        <f>+G57+G58+G59+G60</f>
        <v>77151</v>
      </c>
      <c r="H61" s="55">
        <v>261108</v>
      </c>
      <c r="I61" s="55">
        <f>+I57+I58+I59+I60</f>
        <v>1677.6862065356001</v>
      </c>
      <c r="J61" s="55">
        <v>4825.4204494020005</v>
      </c>
    </row>
    <row r="62" spans="1:10" s="1" customFormat="1" ht="14.25">
      <c r="A62" s="21"/>
      <c r="B62" s="22" t="s">
        <v>25</v>
      </c>
      <c r="C62" s="45"/>
      <c r="D62" s="45"/>
      <c r="E62" s="48"/>
      <c r="F62" s="48"/>
      <c r="G62" s="48"/>
      <c r="H62" s="48"/>
      <c r="I62" s="53"/>
      <c r="J62" s="53"/>
    </row>
    <row r="63" spans="1:10" s="1" customFormat="1" ht="15" collapsed="1">
      <c r="A63" s="7">
        <v>1</v>
      </c>
      <c r="B63" s="19" t="s">
        <v>20</v>
      </c>
      <c r="C63" s="43">
        <v>0</v>
      </c>
      <c r="D63" s="43">
        <v>0</v>
      </c>
      <c r="E63" s="46">
        <v>0</v>
      </c>
      <c r="F63" s="46">
        <v>0</v>
      </c>
      <c r="G63" s="46">
        <v>0</v>
      </c>
      <c r="H63" s="46">
        <v>0</v>
      </c>
      <c r="I63" s="51">
        <v>0</v>
      </c>
      <c r="J63" s="51">
        <v>0</v>
      </c>
    </row>
    <row r="64" spans="1:10" s="1" customFormat="1" ht="15" collapsed="1">
      <c r="A64" s="7">
        <v>2</v>
      </c>
      <c r="B64" s="19" t="s">
        <v>21</v>
      </c>
      <c r="C64" s="43">
        <v>0.029403024000000003</v>
      </c>
      <c r="D64" s="43">
        <v>0.0267884</v>
      </c>
      <c r="E64" s="46">
        <v>0</v>
      </c>
      <c r="F64" s="46">
        <v>0</v>
      </c>
      <c r="G64" s="46">
        <v>0</v>
      </c>
      <c r="H64" s="46">
        <v>0</v>
      </c>
      <c r="I64" s="51">
        <v>0</v>
      </c>
      <c r="J64" s="51">
        <v>0</v>
      </c>
    </row>
    <row r="65" spans="1:10" s="1" customFormat="1" ht="15" collapsed="1">
      <c r="A65" s="7">
        <v>3</v>
      </c>
      <c r="B65" s="10" t="s">
        <v>22</v>
      </c>
      <c r="C65" s="43">
        <v>0</v>
      </c>
      <c r="D65" s="43">
        <v>0</v>
      </c>
      <c r="E65" s="46">
        <v>0</v>
      </c>
      <c r="F65" s="46">
        <v>0</v>
      </c>
      <c r="G65" s="46">
        <v>0</v>
      </c>
      <c r="H65" s="46">
        <v>0</v>
      </c>
      <c r="I65" s="51">
        <v>0</v>
      </c>
      <c r="J65" s="51">
        <v>0</v>
      </c>
    </row>
    <row r="66" spans="1:10" s="1" customFormat="1" ht="15.75" collapsed="1" thickBot="1">
      <c r="A66" s="20">
        <v>4</v>
      </c>
      <c r="B66" s="12" t="s">
        <v>23</v>
      </c>
      <c r="C66" s="43">
        <v>0</v>
      </c>
      <c r="D66" s="43">
        <v>0</v>
      </c>
      <c r="E66" s="46">
        <v>0</v>
      </c>
      <c r="F66" s="46">
        <v>0</v>
      </c>
      <c r="G66" s="46">
        <v>0</v>
      </c>
      <c r="H66" s="46">
        <v>0</v>
      </c>
      <c r="I66" s="51">
        <v>0</v>
      </c>
      <c r="J66" s="51">
        <v>0</v>
      </c>
    </row>
    <row r="67" spans="1:10" s="1" customFormat="1" ht="18" collapsed="1" thickBot="1">
      <c r="A67" s="13" t="s">
        <v>26</v>
      </c>
      <c r="B67" s="14" t="s">
        <v>13</v>
      </c>
      <c r="C67" s="55">
        <f>+C63+C64+C65+C66</f>
        <v>0.029403024000000003</v>
      </c>
      <c r="D67" s="55">
        <v>0.0267884</v>
      </c>
      <c r="E67" s="56">
        <v>0</v>
      </c>
      <c r="F67" s="56">
        <v>0</v>
      </c>
      <c r="G67" s="55">
        <f>+G63+G64+G65+G66</f>
        <v>0</v>
      </c>
      <c r="H67" s="55">
        <v>0</v>
      </c>
      <c r="I67" s="55">
        <f>+I63+I64+I65+I66</f>
        <v>0</v>
      </c>
      <c r="J67" s="55">
        <v>0</v>
      </c>
    </row>
    <row r="68" spans="1:10" s="1" customFormat="1" ht="18" collapsed="1" thickBot="1">
      <c r="A68" s="13" t="s">
        <v>27</v>
      </c>
      <c r="B68" s="24" t="s">
        <v>28</v>
      </c>
      <c r="C68" s="55">
        <f>+C61+C67</f>
        <v>0.6676566837281896</v>
      </c>
      <c r="D68" s="55">
        <v>3.406367834591843</v>
      </c>
      <c r="E68" s="56">
        <v>91</v>
      </c>
      <c r="F68" s="56">
        <v>122</v>
      </c>
      <c r="G68" s="55">
        <f>+G61+G67</f>
        <v>77151</v>
      </c>
      <c r="H68" s="55">
        <v>261108</v>
      </c>
      <c r="I68" s="55">
        <f>+I61+I67</f>
        <v>1677.6862065356001</v>
      </c>
      <c r="J68" s="55">
        <v>4825.4204494020005</v>
      </c>
    </row>
    <row r="69" spans="1:10" s="1" customFormat="1" ht="13.5" thickBot="1">
      <c r="A69" s="25"/>
      <c r="B69" s="26"/>
      <c r="C69" s="58"/>
      <c r="D69" s="58"/>
      <c r="E69" s="59"/>
      <c r="F69" s="59"/>
      <c r="G69" s="59"/>
      <c r="H69" s="59"/>
      <c r="I69" s="60"/>
      <c r="J69" s="60"/>
    </row>
    <row r="70" spans="1:10" s="1" customFormat="1" ht="18" collapsed="1" thickBot="1">
      <c r="A70" s="13" t="s">
        <v>29</v>
      </c>
      <c r="B70" s="29" t="s">
        <v>30</v>
      </c>
      <c r="C70" s="55">
        <f>+C54+C68</f>
        <v>22000.85365683451</v>
      </c>
      <c r="D70" s="55">
        <v>24577.81206530876</v>
      </c>
      <c r="E70" s="56">
        <v>14773</v>
      </c>
      <c r="F70" s="56">
        <v>1072</v>
      </c>
      <c r="G70" s="56">
        <f>+G54</f>
        <v>22312614</v>
      </c>
      <c r="H70" s="56">
        <v>12825831</v>
      </c>
      <c r="I70" s="55">
        <f>+I54+I68</f>
        <v>158909.12801762926</v>
      </c>
      <c r="J70" s="55">
        <v>163606.1987520561</v>
      </c>
    </row>
    <row r="71" s="1" customFormat="1" ht="15">
      <c r="A71" s="2" t="s">
        <v>31</v>
      </c>
    </row>
    <row r="72" s="1" customFormat="1" ht="15">
      <c r="A72" s="27" t="s">
        <v>45</v>
      </c>
    </row>
    <row r="73" s="1" customFormat="1" ht="15">
      <c r="A73" s="28" t="s">
        <v>33</v>
      </c>
    </row>
    <row r="74" s="1" customFormat="1" ht="15">
      <c r="A74" s="28" t="s">
        <v>34</v>
      </c>
    </row>
    <row r="75" s="1" customFormat="1" ht="15">
      <c r="A75" s="27" t="s">
        <v>35</v>
      </c>
    </row>
  </sheetData>
  <sheetProtection/>
  <mergeCells count="8">
    <mergeCell ref="A1:J1"/>
    <mergeCell ref="B2:I2"/>
    <mergeCell ref="A4:A5"/>
    <mergeCell ref="B4:B5"/>
    <mergeCell ref="C4:D4"/>
    <mergeCell ref="E4:F4"/>
    <mergeCell ref="G4:H4"/>
    <mergeCell ref="I4:J4"/>
  </mergeCells>
  <printOptions/>
  <pageMargins left="0.74" right="0.16" top="0.17" bottom="0.17" header="0.16" footer="0.1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8515625" style="0" customWidth="1"/>
    <col min="2" max="2" width="30.140625" style="0" bestFit="1" customWidth="1"/>
    <col min="3" max="9" width="11.8515625" style="0" bestFit="1" customWidth="1"/>
    <col min="10" max="10" width="14.00390625" style="0" bestFit="1" customWidth="1"/>
  </cols>
  <sheetData>
    <row r="1" spans="1:10" s="1" customFormat="1" ht="22.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</row>
    <row r="2" spans="1:9" s="1" customFormat="1" ht="22.5" customHeight="1">
      <c r="A2" s="36"/>
      <c r="B2" s="82" t="s">
        <v>49</v>
      </c>
      <c r="C2" s="82"/>
      <c r="D2" s="82"/>
      <c r="E2" s="82"/>
      <c r="F2" s="82"/>
      <c r="G2" s="82"/>
      <c r="H2" s="82"/>
      <c r="I2" s="82"/>
    </row>
    <row r="3" spans="1:10" s="1" customFormat="1" ht="13.5" thickBot="1">
      <c r="A3" s="32"/>
      <c r="B3" s="32"/>
      <c r="C3" s="32"/>
      <c r="D3" s="32"/>
      <c r="E3" s="32"/>
      <c r="F3" s="32"/>
      <c r="G3" s="32"/>
      <c r="H3" s="32"/>
      <c r="J3" s="35" t="s">
        <v>50</v>
      </c>
    </row>
    <row r="4" spans="1:10" s="1" customFormat="1" ht="19.5" customHeight="1">
      <c r="A4" s="83" t="s">
        <v>0</v>
      </c>
      <c r="B4" s="85" t="s">
        <v>1</v>
      </c>
      <c r="C4" s="85" t="s">
        <v>2</v>
      </c>
      <c r="D4" s="85"/>
      <c r="E4" s="85" t="s">
        <v>36</v>
      </c>
      <c r="F4" s="85"/>
      <c r="G4" s="89" t="s">
        <v>37</v>
      </c>
      <c r="H4" s="90"/>
      <c r="I4" s="85" t="s">
        <v>4</v>
      </c>
      <c r="J4" s="87"/>
    </row>
    <row r="5" spans="1:10" s="1" customFormat="1" ht="22.5" customHeight="1" thickBot="1">
      <c r="A5" s="91"/>
      <c r="B5" s="92"/>
      <c r="C5" s="3" t="s">
        <v>51</v>
      </c>
      <c r="D5" s="3" t="s">
        <v>54</v>
      </c>
      <c r="E5" s="3" t="s">
        <v>51</v>
      </c>
      <c r="F5" s="3" t="s">
        <v>54</v>
      </c>
      <c r="G5" s="3" t="s">
        <v>51</v>
      </c>
      <c r="H5" s="3" t="s">
        <v>54</v>
      </c>
      <c r="I5" s="3" t="s">
        <v>51</v>
      </c>
      <c r="J5" s="3" t="s">
        <v>54</v>
      </c>
    </row>
    <row r="6" spans="1:10" s="1" customFormat="1" ht="15" customHeight="1">
      <c r="A6" s="4"/>
      <c r="B6" s="5" t="s">
        <v>5</v>
      </c>
      <c r="C6" s="33"/>
      <c r="D6" s="6"/>
      <c r="E6" s="33"/>
      <c r="F6" s="6"/>
      <c r="G6" s="33"/>
      <c r="H6" s="6"/>
      <c r="I6" s="34"/>
      <c r="J6" s="49"/>
    </row>
    <row r="7" spans="1:10" s="1" customFormat="1" ht="12.75">
      <c r="A7" s="7">
        <v>1</v>
      </c>
      <c r="B7" s="8" t="s">
        <v>6</v>
      </c>
      <c r="C7" s="41"/>
      <c r="D7" s="41"/>
      <c r="E7" s="41"/>
      <c r="F7" s="41"/>
      <c r="G7" s="41"/>
      <c r="H7" s="41"/>
      <c r="I7" s="54"/>
      <c r="J7" s="54"/>
    </row>
    <row r="8" spans="1:10" s="1" customFormat="1" ht="15">
      <c r="A8" s="30" t="s">
        <v>38</v>
      </c>
      <c r="B8" s="31" t="s">
        <v>39</v>
      </c>
      <c r="C8" s="41"/>
      <c r="D8" s="41"/>
      <c r="E8" s="41"/>
      <c r="F8" s="41"/>
      <c r="G8" s="41"/>
      <c r="H8" s="41"/>
      <c r="I8" s="54"/>
      <c r="J8" s="54"/>
    </row>
    <row r="9" spans="1:10" s="1" customFormat="1" ht="15" collapsed="1">
      <c r="A9" s="9"/>
      <c r="B9" s="10" t="s">
        <v>7</v>
      </c>
      <c r="C9" s="43">
        <v>53.346232326</v>
      </c>
      <c r="D9" s="43">
        <v>8.487206898</v>
      </c>
      <c r="E9" s="46">
        <v>9</v>
      </c>
      <c r="F9" s="46">
        <v>1</v>
      </c>
      <c r="G9" s="68">
        <v>71808</v>
      </c>
      <c r="H9" s="68">
        <v>40</v>
      </c>
      <c r="I9" s="51">
        <v>7.1808000000000005</v>
      </c>
      <c r="J9" s="51">
        <v>0.004</v>
      </c>
    </row>
    <row r="10" spans="1:10" s="1" customFormat="1" ht="15" collapsed="1">
      <c r="A10" s="9"/>
      <c r="B10" s="10" t="s">
        <v>8</v>
      </c>
      <c r="C10" s="43">
        <v>505.6439898851761</v>
      </c>
      <c r="D10" s="43">
        <v>648.6518800124709</v>
      </c>
      <c r="E10" s="46">
        <f>237-76</f>
        <v>161</v>
      </c>
      <c r="F10" s="46">
        <v>1845</v>
      </c>
      <c r="G10" s="68">
        <f>456808-20000</f>
        <v>436808</v>
      </c>
      <c r="H10" s="68">
        <v>1961576</v>
      </c>
      <c r="I10" s="51">
        <v>525.9727626566148</v>
      </c>
      <c r="J10" s="51">
        <v>8296.071200295</v>
      </c>
    </row>
    <row r="11" spans="1:10" s="1" customFormat="1" ht="13.5">
      <c r="A11" s="9" t="s">
        <v>40</v>
      </c>
      <c r="B11" s="31" t="s">
        <v>41</v>
      </c>
      <c r="C11" s="44"/>
      <c r="D11" s="44"/>
      <c r="E11" s="47"/>
      <c r="F11" s="47"/>
      <c r="G11" s="69"/>
      <c r="H11" s="69"/>
      <c r="I11" s="52"/>
      <c r="J11" s="52"/>
    </row>
    <row r="12" spans="1:10" s="1" customFormat="1" ht="15" collapsed="1">
      <c r="A12" s="9"/>
      <c r="B12" s="10" t="s">
        <v>7</v>
      </c>
      <c r="C12" s="43">
        <v>4.405273542000001</v>
      </c>
      <c r="D12" s="43">
        <v>2.830284836</v>
      </c>
      <c r="E12" s="46">
        <v>3</v>
      </c>
      <c r="F12" s="46">
        <v>0</v>
      </c>
      <c r="G12" s="68">
        <v>3664</v>
      </c>
      <c r="H12" s="68">
        <v>2688</v>
      </c>
      <c r="I12" s="51">
        <v>24.520569799999997</v>
      </c>
      <c r="J12" s="51">
        <v>15.443967299999999</v>
      </c>
    </row>
    <row r="13" spans="1:10" s="1" customFormat="1" ht="15" collapsed="1">
      <c r="A13" s="9"/>
      <c r="B13" s="10" t="s">
        <v>8</v>
      </c>
      <c r="C13" s="43">
        <v>202.97672857144104</v>
      </c>
      <c r="D13" s="43">
        <v>395.35336522274184</v>
      </c>
      <c r="E13" s="46">
        <v>492</v>
      </c>
      <c r="F13" s="46">
        <v>386</v>
      </c>
      <c r="G13" s="68">
        <v>1180032</v>
      </c>
      <c r="H13" s="68">
        <v>1877555</v>
      </c>
      <c r="I13" s="51">
        <v>10684.7491768</v>
      </c>
      <c r="J13" s="51">
        <v>8959.9145065</v>
      </c>
    </row>
    <row r="14" spans="1:10" s="1" customFormat="1" ht="13.5">
      <c r="A14" s="9" t="s">
        <v>42</v>
      </c>
      <c r="B14" s="31" t="s">
        <v>43</v>
      </c>
      <c r="C14" s="44"/>
      <c r="D14" s="44"/>
      <c r="E14" s="47"/>
      <c r="F14" s="47"/>
      <c r="G14" s="69"/>
      <c r="H14" s="69"/>
      <c r="I14" s="52"/>
      <c r="J14" s="52"/>
    </row>
    <row r="15" spans="1:10" s="1" customFormat="1" ht="15" collapsed="1">
      <c r="A15" s="9"/>
      <c r="B15" s="10" t="s">
        <v>7</v>
      </c>
      <c r="C15" s="43">
        <v>0</v>
      </c>
      <c r="D15" s="43">
        <v>0</v>
      </c>
      <c r="E15" s="46">
        <v>0</v>
      </c>
      <c r="F15" s="46">
        <v>0</v>
      </c>
      <c r="G15" s="68">
        <v>0</v>
      </c>
      <c r="H15" s="68">
        <v>0</v>
      </c>
      <c r="I15" s="51">
        <v>0</v>
      </c>
      <c r="J15" s="51">
        <v>0</v>
      </c>
    </row>
    <row r="16" spans="1:10" s="1" customFormat="1" ht="15" collapsed="1">
      <c r="A16" s="9"/>
      <c r="B16" s="10" t="s">
        <v>8</v>
      </c>
      <c r="C16" s="43">
        <v>16.100710901289585</v>
      </c>
      <c r="D16" s="43">
        <v>16.0717398777256</v>
      </c>
      <c r="E16" s="46">
        <v>331</v>
      </c>
      <c r="F16" s="46">
        <v>616</v>
      </c>
      <c r="G16" s="68">
        <v>960720</v>
      </c>
      <c r="H16" s="68">
        <v>2375907</v>
      </c>
      <c r="I16" s="51">
        <v>12846.190754</v>
      </c>
      <c r="J16" s="51">
        <v>20393.27383250049</v>
      </c>
    </row>
    <row r="17" spans="1:10" s="1" customFormat="1" ht="13.5">
      <c r="A17" s="9" t="s">
        <v>44</v>
      </c>
      <c r="B17" s="31" t="s">
        <v>23</v>
      </c>
      <c r="C17" s="44"/>
      <c r="D17" s="44"/>
      <c r="E17" s="47"/>
      <c r="F17" s="47"/>
      <c r="G17" s="69"/>
      <c r="H17" s="69"/>
      <c r="I17" s="52"/>
      <c r="J17" s="52"/>
    </row>
    <row r="18" spans="1:10" s="1" customFormat="1" ht="15" collapsed="1">
      <c r="A18" s="9"/>
      <c r="B18" s="10" t="s">
        <v>7</v>
      </c>
      <c r="C18" s="43">
        <v>0.10047677399999999</v>
      </c>
      <c r="D18" s="43">
        <v>15.351096562999999</v>
      </c>
      <c r="E18" s="46">
        <v>1</v>
      </c>
      <c r="F18" s="46">
        <v>2</v>
      </c>
      <c r="G18" s="68">
        <v>2435</v>
      </c>
      <c r="H18" s="68">
        <v>18087</v>
      </c>
      <c r="I18" s="51">
        <v>0.24350000000000002</v>
      </c>
      <c r="J18" s="51">
        <v>1.8087</v>
      </c>
    </row>
    <row r="19" spans="1:10" s="1" customFormat="1" ht="15" collapsed="1">
      <c r="A19" s="9"/>
      <c r="B19" s="10" t="s">
        <v>8</v>
      </c>
      <c r="C19" s="43">
        <v>2160.15265075864</v>
      </c>
      <c r="D19" s="43">
        <v>587.5898642163571</v>
      </c>
      <c r="E19" s="46">
        <v>5667</v>
      </c>
      <c r="F19" s="46">
        <v>17453</v>
      </c>
      <c r="G19" s="68">
        <f>17775366-15705</f>
        <v>17759661</v>
      </c>
      <c r="H19" s="68">
        <v>30217132</v>
      </c>
      <c r="I19" s="51">
        <v>190118.0965617885</v>
      </c>
      <c r="J19" s="51">
        <v>261327.12152243868</v>
      </c>
    </row>
    <row r="20" spans="1:10" s="1" customFormat="1" ht="12.75">
      <c r="A20" s="7">
        <v>2</v>
      </c>
      <c r="B20" s="8" t="s">
        <v>9</v>
      </c>
      <c r="C20" s="44"/>
      <c r="D20" s="44"/>
      <c r="E20" s="47"/>
      <c r="F20" s="47"/>
      <c r="G20" s="69"/>
      <c r="H20" s="69"/>
      <c r="I20" s="52"/>
      <c r="J20" s="52"/>
    </row>
    <row r="21" spans="1:10" s="1" customFormat="1" ht="15" collapsed="1">
      <c r="A21" s="9"/>
      <c r="B21" s="10" t="s">
        <v>7</v>
      </c>
      <c r="C21" s="43">
        <v>0</v>
      </c>
      <c r="D21" s="43">
        <v>0</v>
      </c>
      <c r="E21" s="46">
        <v>0</v>
      </c>
      <c r="F21" s="46">
        <v>0</v>
      </c>
      <c r="G21" s="68">
        <v>0</v>
      </c>
      <c r="H21" s="68">
        <v>0</v>
      </c>
      <c r="I21" s="51">
        <v>0</v>
      </c>
      <c r="J21" s="51">
        <v>0</v>
      </c>
    </row>
    <row r="22" spans="1:10" s="1" customFormat="1" ht="15" collapsed="1">
      <c r="A22" s="9"/>
      <c r="B22" s="10" t="s">
        <v>8</v>
      </c>
      <c r="C22" s="43">
        <v>0</v>
      </c>
      <c r="D22" s="43">
        <v>0</v>
      </c>
      <c r="E22" s="46">
        <v>0</v>
      </c>
      <c r="F22" s="46">
        <v>0</v>
      </c>
      <c r="G22" s="68">
        <v>0</v>
      </c>
      <c r="H22" s="68">
        <v>0</v>
      </c>
      <c r="I22" s="51">
        <v>0</v>
      </c>
      <c r="J22" s="51">
        <v>0</v>
      </c>
    </row>
    <row r="23" spans="1:10" s="1" customFormat="1" ht="12.75">
      <c r="A23" s="7">
        <v>3</v>
      </c>
      <c r="B23" s="8" t="s">
        <v>10</v>
      </c>
      <c r="C23" s="44"/>
      <c r="D23" s="44"/>
      <c r="E23" s="47"/>
      <c r="F23" s="47"/>
      <c r="G23" s="69"/>
      <c r="H23" s="69"/>
      <c r="I23" s="52"/>
      <c r="J23" s="52"/>
    </row>
    <row r="24" spans="1:10" s="1" customFormat="1" ht="15" collapsed="1">
      <c r="A24" s="9"/>
      <c r="B24" s="10" t="s">
        <v>7</v>
      </c>
      <c r="C24" s="43">
        <v>214.21519949999998</v>
      </c>
      <c r="D24" s="43">
        <v>91.85791466937744</v>
      </c>
      <c r="E24" s="46">
        <v>17</v>
      </c>
      <c r="F24" s="46">
        <v>0</v>
      </c>
      <c r="G24" s="68">
        <v>1292</v>
      </c>
      <c r="H24" s="68">
        <v>711</v>
      </c>
      <c r="I24" s="51">
        <v>0</v>
      </c>
      <c r="J24" s="51">
        <v>0</v>
      </c>
    </row>
    <row r="25" spans="1:10" s="1" customFormat="1" ht="15" collapsed="1">
      <c r="A25" s="9"/>
      <c r="B25" s="10" t="s">
        <v>8</v>
      </c>
      <c r="C25" s="43">
        <v>6438.4618555392</v>
      </c>
      <c r="D25" s="43">
        <v>1255.9864447660002</v>
      </c>
      <c r="E25" s="46">
        <v>55</v>
      </c>
      <c r="F25" s="46">
        <v>33</v>
      </c>
      <c r="G25" s="68">
        <v>248192</v>
      </c>
      <c r="H25" s="68">
        <v>39269</v>
      </c>
      <c r="I25" s="51">
        <v>7.850171800000001</v>
      </c>
      <c r="J25" s="51">
        <v>57.598280199999984</v>
      </c>
    </row>
    <row r="26" spans="1:10" s="1" customFormat="1" ht="12.75">
      <c r="A26" s="7">
        <v>4</v>
      </c>
      <c r="B26" s="8" t="s">
        <v>11</v>
      </c>
      <c r="C26" s="44"/>
      <c r="D26" s="44"/>
      <c r="E26" s="47"/>
      <c r="F26" s="47"/>
      <c r="G26" s="69"/>
      <c r="H26" s="69"/>
      <c r="I26" s="52"/>
      <c r="J26" s="52"/>
    </row>
    <row r="27" spans="1:10" s="1" customFormat="1" ht="15" collapsed="1">
      <c r="A27" s="9"/>
      <c r="B27" s="10" t="s">
        <v>7</v>
      </c>
      <c r="C27" s="43">
        <v>0</v>
      </c>
      <c r="D27" s="43">
        <v>0</v>
      </c>
      <c r="E27" s="46">
        <v>0</v>
      </c>
      <c r="F27" s="46">
        <v>0</v>
      </c>
      <c r="G27" s="68">
        <v>0</v>
      </c>
      <c r="H27" s="68">
        <v>0</v>
      </c>
      <c r="I27" s="51">
        <v>0</v>
      </c>
      <c r="J27" s="51">
        <v>0</v>
      </c>
    </row>
    <row r="28" spans="1:10" s="1" customFormat="1" ht="15.75" collapsed="1" thickBot="1">
      <c r="A28" s="11"/>
      <c r="B28" s="12" t="s">
        <v>8</v>
      </c>
      <c r="C28" s="43">
        <v>2.0913926000000003</v>
      </c>
      <c r="D28" s="43">
        <v>0.0035323</v>
      </c>
      <c r="E28" s="46">
        <v>1</v>
      </c>
      <c r="F28" s="46">
        <v>0</v>
      </c>
      <c r="G28" s="68">
        <v>19806</v>
      </c>
      <c r="H28" s="68">
        <v>23</v>
      </c>
      <c r="I28" s="51">
        <v>383.47</v>
      </c>
      <c r="J28" s="51">
        <v>1.01</v>
      </c>
    </row>
    <row r="29" spans="1:10" s="1" customFormat="1" ht="18" collapsed="1" thickBot="1">
      <c r="A29" s="13" t="s">
        <v>12</v>
      </c>
      <c r="B29" s="14" t="s">
        <v>13</v>
      </c>
      <c r="C29" s="55">
        <f>SUM(C9:C28)</f>
        <v>9597.494510397746</v>
      </c>
      <c r="D29" s="55">
        <v>3022.1833293616733</v>
      </c>
      <c r="E29" s="55">
        <f>SUM(E9:E28)</f>
        <v>6737</v>
      </c>
      <c r="F29" s="55">
        <v>20336</v>
      </c>
      <c r="G29" s="55">
        <f>SUM(G9:G28)</f>
        <v>20684418</v>
      </c>
      <c r="H29" s="55">
        <v>36492988</v>
      </c>
      <c r="I29" s="55">
        <f>SUM(I9:I28)</f>
        <v>214598.2742968451</v>
      </c>
      <c r="J29" s="55">
        <v>299052.24600923416</v>
      </c>
    </row>
    <row r="30" spans="1:10" s="1" customFormat="1" ht="14.25">
      <c r="A30" s="15"/>
      <c r="B30" s="16" t="s">
        <v>14</v>
      </c>
      <c r="C30" s="45"/>
      <c r="D30" s="45"/>
      <c r="E30" s="48"/>
      <c r="F30" s="48"/>
      <c r="G30" s="70"/>
      <c r="H30" s="70"/>
      <c r="I30" s="53"/>
      <c r="J30" s="53"/>
    </row>
    <row r="31" spans="1:10" s="1" customFormat="1" ht="12.75">
      <c r="A31" s="7">
        <v>1</v>
      </c>
      <c r="B31" s="8" t="s">
        <v>6</v>
      </c>
      <c r="C31" s="44"/>
      <c r="D31" s="44"/>
      <c r="E31" s="47"/>
      <c r="F31" s="47"/>
      <c r="G31" s="69"/>
      <c r="H31" s="69"/>
      <c r="I31" s="52"/>
      <c r="J31" s="52"/>
    </row>
    <row r="32" spans="1:10" s="1" customFormat="1" ht="15">
      <c r="A32" s="30" t="s">
        <v>38</v>
      </c>
      <c r="B32" s="31" t="s">
        <v>39</v>
      </c>
      <c r="C32" s="44"/>
      <c r="D32" s="44"/>
      <c r="E32" s="47"/>
      <c r="F32" s="47"/>
      <c r="G32" s="69"/>
      <c r="H32" s="69"/>
      <c r="I32" s="52"/>
      <c r="J32" s="52"/>
    </row>
    <row r="33" spans="1:10" s="1" customFormat="1" ht="15" collapsed="1">
      <c r="A33" s="9"/>
      <c r="B33" s="10" t="s">
        <v>7</v>
      </c>
      <c r="C33" s="43">
        <v>0</v>
      </c>
      <c r="D33" s="43">
        <v>0</v>
      </c>
      <c r="E33" s="46">
        <v>0</v>
      </c>
      <c r="F33" s="46">
        <v>0</v>
      </c>
      <c r="G33" s="68">
        <v>0</v>
      </c>
      <c r="H33" s="68">
        <v>0</v>
      </c>
      <c r="I33" s="51">
        <v>0</v>
      </c>
      <c r="J33" s="51">
        <v>0</v>
      </c>
    </row>
    <row r="34" spans="1:10" s="1" customFormat="1" ht="15" collapsed="1">
      <c r="A34" s="9"/>
      <c r="B34" s="10" t="s">
        <v>8</v>
      </c>
      <c r="C34" s="43">
        <v>832.6374939594648</v>
      </c>
      <c r="D34" s="43">
        <v>844.2109963246476</v>
      </c>
      <c r="E34" s="46">
        <v>234</v>
      </c>
      <c r="F34" s="46">
        <v>242</v>
      </c>
      <c r="G34" s="68">
        <f>810918-60000</f>
        <v>750918</v>
      </c>
      <c r="H34" s="68">
        <v>457294</v>
      </c>
      <c r="I34" s="51">
        <v>4139.045885692946</v>
      </c>
      <c r="J34" s="51">
        <v>3272.3703998503665</v>
      </c>
    </row>
    <row r="35" spans="1:10" s="1" customFormat="1" ht="13.5">
      <c r="A35" s="9" t="s">
        <v>40</v>
      </c>
      <c r="B35" s="31" t="s">
        <v>41</v>
      </c>
      <c r="C35" s="44"/>
      <c r="D35" s="44"/>
      <c r="E35" s="47"/>
      <c r="F35" s="47"/>
      <c r="G35" s="69"/>
      <c r="H35" s="69"/>
      <c r="I35" s="52"/>
      <c r="J35" s="52"/>
    </row>
    <row r="36" spans="1:10" s="1" customFormat="1" ht="15" collapsed="1">
      <c r="A36" s="9"/>
      <c r="B36" s="10" t="s">
        <v>7</v>
      </c>
      <c r="C36" s="43">
        <v>0</v>
      </c>
      <c r="D36" s="43">
        <v>0</v>
      </c>
      <c r="E36" s="46">
        <v>0</v>
      </c>
      <c r="F36" s="46">
        <v>0</v>
      </c>
      <c r="G36" s="68">
        <v>0</v>
      </c>
      <c r="H36" s="68">
        <v>0</v>
      </c>
      <c r="I36" s="51">
        <v>0</v>
      </c>
      <c r="J36" s="51">
        <v>0</v>
      </c>
    </row>
    <row r="37" spans="1:10" s="1" customFormat="1" ht="15" collapsed="1">
      <c r="A37" s="9"/>
      <c r="B37" s="10" t="s">
        <v>8</v>
      </c>
      <c r="C37" s="43">
        <v>22.043503276250004</v>
      </c>
      <c r="D37" s="43">
        <v>10.350883937</v>
      </c>
      <c r="E37" s="46">
        <v>44</v>
      </c>
      <c r="F37" s="46">
        <v>41</v>
      </c>
      <c r="G37" s="68">
        <v>31130</v>
      </c>
      <c r="H37" s="68">
        <v>17447</v>
      </c>
      <c r="I37" s="51">
        <v>646.9056228406687</v>
      </c>
      <c r="J37" s="51">
        <v>297.9744740424452</v>
      </c>
    </row>
    <row r="38" spans="1:10" s="1" customFormat="1" ht="13.5">
      <c r="A38" s="9" t="s">
        <v>42</v>
      </c>
      <c r="B38" s="31" t="s">
        <v>43</v>
      </c>
      <c r="C38" s="44"/>
      <c r="D38" s="44"/>
      <c r="E38" s="47"/>
      <c r="F38" s="47"/>
      <c r="G38" s="69"/>
      <c r="H38" s="69"/>
      <c r="I38" s="52"/>
      <c r="J38" s="52"/>
    </row>
    <row r="39" spans="1:10" s="1" customFormat="1" ht="15" collapsed="1">
      <c r="A39" s="9"/>
      <c r="B39" s="10" t="s">
        <v>7</v>
      </c>
      <c r="C39" s="43">
        <v>0</v>
      </c>
      <c r="D39" s="43">
        <v>0</v>
      </c>
      <c r="E39" s="46">
        <v>0</v>
      </c>
      <c r="F39" s="46">
        <v>0</v>
      </c>
      <c r="G39" s="68">
        <v>0</v>
      </c>
      <c r="H39" s="68">
        <v>0</v>
      </c>
      <c r="I39" s="51">
        <v>0</v>
      </c>
      <c r="J39" s="51">
        <v>0</v>
      </c>
    </row>
    <row r="40" spans="1:10" s="1" customFormat="1" ht="15" collapsed="1">
      <c r="A40" s="9"/>
      <c r="B40" s="10" t="s">
        <v>8</v>
      </c>
      <c r="C40" s="43">
        <v>0</v>
      </c>
      <c r="D40" s="43">
        <v>0</v>
      </c>
      <c r="E40" s="46">
        <v>0</v>
      </c>
      <c r="F40" s="46">
        <v>0</v>
      </c>
      <c r="G40" s="68">
        <v>0</v>
      </c>
      <c r="H40" s="68">
        <v>0</v>
      </c>
      <c r="I40" s="51">
        <v>0</v>
      </c>
      <c r="J40" s="51">
        <v>0</v>
      </c>
    </row>
    <row r="41" spans="1:10" s="1" customFormat="1" ht="13.5">
      <c r="A41" s="9" t="s">
        <v>44</v>
      </c>
      <c r="B41" s="31" t="s">
        <v>23</v>
      </c>
      <c r="C41" s="44"/>
      <c r="D41" s="44"/>
      <c r="E41" s="47"/>
      <c r="F41" s="47"/>
      <c r="G41" s="69"/>
      <c r="H41" s="69"/>
      <c r="I41" s="52"/>
      <c r="J41" s="52"/>
    </row>
    <row r="42" spans="1:10" s="1" customFormat="1" ht="15" collapsed="1">
      <c r="A42" s="9"/>
      <c r="B42" s="10" t="s">
        <v>7</v>
      </c>
      <c r="C42" s="43">
        <v>0</v>
      </c>
      <c r="D42" s="43">
        <v>0</v>
      </c>
      <c r="E42" s="46">
        <v>0</v>
      </c>
      <c r="F42" s="46">
        <v>0</v>
      </c>
      <c r="G42" s="68">
        <v>0</v>
      </c>
      <c r="H42" s="68">
        <v>0</v>
      </c>
      <c r="I42" s="51">
        <v>0</v>
      </c>
      <c r="J42" s="51">
        <v>0</v>
      </c>
    </row>
    <row r="43" spans="1:10" s="1" customFormat="1" ht="15" collapsed="1">
      <c r="A43" s="9"/>
      <c r="B43" s="10" t="s">
        <v>8</v>
      </c>
      <c r="C43" s="43">
        <v>94.01210793</v>
      </c>
      <c r="D43" s="43">
        <v>17.766444816654797</v>
      </c>
      <c r="E43" s="46">
        <v>11</v>
      </c>
      <c r="F43" s="46">
        <v>6</v>
      </c>
      <c r="G43" s="68">
        <v>7221</v>
      </c>
      <c r="H43" s="68">
        <v>272</v>
      </c>
      <c r="I43" s="51">
        <v>29.001610520652715</v>
      </c>
      <c r="J43" s="51">
        <v>61.445987837246456</v>
      </c>
    </row>
    <row r="44" spans="1:10" s="1" customFormat="1" ht="12.75">
      <c r="A44" s="7">
        <v>2</v>
      </c>
      <c r="B44" s="8" t="s">
        <v>9</v>
      </c>
      <c r="C44" s="44"/>
      <c r="D44" s="44"/>
      <c r="E44" s="47"/>
      <c r="F44" s="47"/>
      <c r="G44" s="69"/>
      <c r="H44" s="69"/>
      <c r="I44" s="52"/>
      <c r="J44" s="52"/>
    </row>
    <row r="45" spans="1:10" s="1" customFormat="1" ht="15" collapsed="1">
      <c r="A45" s="9"/>
      <c r="B45" s="10" t="s">
        <v>7</v>
      </c>
      <c r="C45" s="43">
        <v>0</v>
      </c>
      <c r="D45" s="43">
        <v>0</v>
      </c>
      <c r="E45" s="46">
        <v>0</v>
      </c>
      <c r="F45" s="46">
        <v>0</v>
      </c>
      <c r="G45" s="68">
        <v>0</v>
      </c>
      <c r="H45" s="68">
        <v>0</v>
      </c>
      <c r="I45" s="51">
        <v>0</v>
      </c>
      <c r="J45" s="51">
        <v>0</v>
      </c>
    </row>
    <row r="46" spans="1:10" s="1" customFormat="1" ht="15" collapsed="1">
      <c r="A46" s="9"/>
      <c r="B46" s="10" t="s">
        <v>8</v>
      </c>
      <c r="C46" s="43">
        <v>0</v>
      </c>
      <c r="D46" s="43">
        <v>0</v>
      </c>
      <c r="E46" s="46">
        <v>0</v>
      </c>
      <c r="F46" s="46">
        <v>0</v>
      </c>
      <c r="G46" s="68">
        <v>0</v>
      </c>
      <c r="H46" s="68">
        <v>0</v>
      </c>
      <c r="I46" s="51">
        <v>0</v>
      </c>
      <c r="J46" s="51">
        <v>0</v>
      </c>
    </row>
    <row r="47" spans="1:10" s="1" customFormat="1" ht="12.75">
      <c r="A47" s="7">
        <v>3</v>
      </c>
      <c r="B47" s="8" t="s">
        <v>10</v>
      </c>
      <c r="C47" s="44"/>
      <c r="D47" s="44"/>
      <c r="E47" s="47"/>
      <c r="F47" s="47"/>
      <c r="G47" s="69"/>
      <c r="H47" s="69"/>
      <c r="I47" s="52"/>
      <c r="J47" s="52"/>
    </row>
    <row r="48" spans="1:10" s="1" customFormat="1" ht="15" collapsed="1">
      <c r="A48" s="9"/>
      <c r="B48" s="10" t="s">
        <v>7</v>
      </c>
      <c r="C48" s="43">
        <v>0</v>
      </c>
      <c r="D48" s="43">
        <v>0</v>
      </c>
      <c r="E48" s="46">
        <v>0</v>
      </c>
      <c r="F48" s="46">
        <v>0</v>
      </c>
      <c r="G48" s="68">
        <v>0</v>
      </c>
      <c r="H48" s="68">
        <v>0</v>
      </c>
      <c r="I48" s="51">
        <v>0</v>
      </c>
      <c r="J48" s="51">
        <v>0</v>
      </c>
    </row>
    <row r="49" spans="1:10" s="1" customFormat="1" ht="15" collapsed="1">
      <c r="A49" s="9"/>
      <c r="B49" s="10" t="s">
        <v>8</v>
      </c>
      <c r="C49" s="43">
        <v>269.110552947</v>
      </c>
      <c r="D49" s="43">
        <v>16.552146334</v>
      </c>
      <c r="E49" s="46">
        <v>20</v>
      </c>
      <c r="F49" s="46">
        <v>18</v>
      </c>
      <c r="G49" s="68">
        <v>5850</v>
      </c>
      <c r="H49" s="68">
        <v>1850</v>
      </c>
      <c r="I49" s="51">
        <v>0</v>
      </c>
      <c r="J49" s="51">
        <v>0</v>
      </c>
    </row>
    <row r="50" spans="1:10" s="1" customFormat="1" ht="12.75">
      <c r="A50" s="7">
        <v>4</v>
      </c>
      <c r="B50" s="8" t="s">
        <v>11</v>
      </c>
      <c r="C50" s="44"/>
      <c r="D50" s="44"/>
      <c r="E50" s="47"/>
      <c r="F50" s="47"/>
      <c r="G50" s="69"/>
      <c r="H50" s="69"/>
      <c r="I50" s="52"/>
      <c r="J50" s="52"/>
    </row>
    <row r="51" spans="1:10" s="1" customFormat="1" ht="15" collapsed="1">
      <c r="A51" s="9"/>
      <c r="B51" s="10" t="s">
        <v>7</v>
      </c>
      <c r="C51" s="43">
        <v>0</v>
      </c>
      <c r="D51" s="43">
        <v>0</v>
      </c>
      <c r="E51" s="46">
        <v>0</v>
      </c>
      <c r="F51" s="46">
        <v>0</v>
      </c>
      <c r="G51" s="68">
        <v>0</v>
      </c>
      <c r="H51" s="68">
        <v>0</v>
      </c>
      <c r="I51" s="51">
        <v>0</v>
      </c>
      <c r="J51" s="51">
        <v>0</v>
      </c>
    </row>
    <row r="52" spans="1:10" s="1" customFormat="1" ht="15.75" collapsed="1" thickBot="1">
      <c r="A52" s="11"/>
      <c r="B52" s="12" t="s">
        <v>8</v>
      </c>
      <c r="C52" s="43">
        <v>0</v>
      </c>
      <c r="D52" s="43">
        <v>0</v>
      </c>
      <c r="E52" s="46">
        <v>0</v>
      </c>
      <c r="F52" s="46">
        <v>0</v>
      </c>
      <c r="G52" s="68">
        <v>0</v>
      </c>
      <c r="H52" s="68">
        <v>0</v>
      </c>
      <c r="I52" s="51">
        <v>0</v>
      </c>
      <c r="J52" s="51">
        <v>0</v>
      </c>
    </row>
    <row r="53" spans="1:10" s="1" customFormat="1" ht="18" collapsed="1" thickBot="1">
      <c r="A53" s="13" t="s">
        <v>15</v>
      </c>
      <c r="B53" s="14" t="s">
        <v>13</v>
      </c>
      <c r="C53" s="55">
        <f>SUM(C33:C52)</f>
        <v>1217.8036581127149</v>
      </c>
      <c r="D53" s="55">
        <v>888.8804714123024</v>
      </c>
      <c r="E53" s="55">
        <f>SUM(E33:E52)</f>
        <v>309</v>
      </c>
      <c r="F53" s="55">
        <v>307</v>
      </c>
      <c r="G53" s="55">
        <f>SUM(G33:G52)</f>
        <v>795119</v>
      </c>
      <c r="H53" s="55">
        <v>476863</v>
      </c>
      <c r="I53" s="55">
        <f>SUM(I33:I52)</f>
        <v>4814.9531190542675</v>
      </c>
      <c r="J53" s="55">
        <v>3631.790861730058</v>
      </c>
    </row>
    <row r="54" spans="1:10" s="1" customFormat="1" ht="18" collapsed="1" thickBot="1">
      <c r="A54" s="13" t="s">
        <v>16</v>
      </c>
      <c r="B54" s="14" t="s">
        <v>17</v>
      </c>
      <c r="C54" s="55">
        <f>+C29+C53</f>
        <v>10815.29816851046</v>
      </c>
      <c r="D54" s="55">
        <v>3911.063800773976</v>
      </c>
      <c r="E54" s="55">
        <f>+E29+E53</f>
        <v>7046</v>
      </c>
      <c r="F54" s="55">
        <v>20643</v>
      </c>
      <c r="G54" s="55">
        <f>+G29+G53</f>
        <v>21479537</v>
      </c>
      <c r="H54" s="55">
        <v>36969851</v>
      </c>
      <c r="I54" s="55">
        <f>+I29+I53</f>
        <v>219413.22741589937</v>
      </c>
      <c r="J54" s="55">
        <v>302684.0368709642</v>
      </c>
    </row>
    <row r="55" spans="1:10" s="1" customFormat="1" ht="21.75" customHeight="1">
      <c r="A55" s="15"/>
      <c r="B55" s="17" t="s">
        <v>18</v>
      </c>
      <c r="C55" s="45"/>
      <c r="D55" s="45"/>
      <c r="E55" s="48"/>
      <c r="F55" s="48"/>
      <c r="G55" s="70"/>
      <c r="H55" s="70"/>
      <c r="I55" s="53"/>
      <c r="J55" s="53"/>
    </row>
    <row r="56" spans="1:10" s="1" customFormat="1" ht="14.25">
      <c r="A56" s="9"/>
      <c r="B56" s="18" t="s">
        <v>19</v>
      </c>
      <c r="C56" s="44"/>
      <c r="D56" s="44"/>
      <c r="E56" s="47"/>
      <c r="F56" s="47"/>
      <c r="G56" s="69"/>
      <c r="H56" s="69"/>
      <c r="I56" s="52"/>
      <c r="J56" s="52"/>
    </row>
    <row r="57" spans="1:10" s="1" customFormat="1" ht="15" collapsed="1">
      <c r="A57" s="7">
        <v>1</v>
      </c>
      <c r="B57" s="19" t="s">
        <v>20</v>
      </c>
      <c r="C57" s="43">
        <v>3.7451427698137834</v>
      </c>
      <c r="D57" s="43">
        <v>4.294332539145114</v>
      </c>
      <c r="E57" s="46">
        <v>93</v>
      </c>
      <c r="F57" s="46">
        <v>98</v>
      </c>
      <c r="G57" s="68">
        <v>108732</v>
      </c>
      <c r="H57" s="68">
        <v>332309.325</v>
      </c>
      <c r="I57" s="51">
        <v>12379.588495469996</v>
      </c>
      <c r="J57" s="51">
        <v>26793.934908663003</v>
      </c>
    </row>
    <row r="58" spans="1:10" s="1" customFormat="1" ht="15" collapsed="1">
      <c r="A58" s="7">
        <v>2</v>
      </c>
      <c r="B58" s="19" t="s">
        <v>21</v>
      </c>
      <c r="C58" s="43">
        <v>2.269483419371098</v>
      </c>
      <c r="D58" s="43">
        <v>3.1525546319156272</v>
      </c>
      <c r="E58" s="46">
        <v>39</v>
      </c>
      <c r="F58" s="46">
        <v>51</v>
      </c>
      <c r="G58" s="68">
        <v>35900.25</v>
      </c>
      <c r="H58" s="68">
        <v>61252</v>
      </c>
      <c r="I58" s="51">
        <v>2923.315343736</v>
      </c>
      <c r="J58" s="51">
        <v>4512.109245178</v>
      </c>
    </row>
    <row r="59" spans="1:10" s="1" customFormat="1" ht="15" collapsed="1">
      <c r="A59" s="7">
        <v>3</v>
      </c>
      <c r="B59" s="10" t="s">
        <v>22</v>
      </c>
      <c r="C59" s="43">
        <v>0.007914323279255198</v>
      </c>
      <c r="D59" s="43">
        <v>0.08081467500000011</v>
      </c>
      <c r="E59" s="46">
        <v>1</v>
      </c>
      <c r="F59" s="46">
        <v>1</v>
      </c>
      <c r="G59" s="68">
        <v>2874</v>
      </c>
      <c r="H59" s="68">
        <v>5394</v>
      </c>
      <c r="I59" s="51">
        <v>299.22892874748004</v>
      </c>
      <c r="J59" s="51">
        <v>644.2115642150001</v>
      </c>
    </row>
    <row r="60" spans="1:10" s="1" customFormat="1" ht="15.75" collapsed="1" thickBot="1">
      <c r="A60" s="20">
        <v>4</v>
      </c>
      <c r="B60" s="12" t="s">
        <v>23</v>
      </c>
      <c r="C60" s="43">
        <v>0.006266169560396812</v>
      </c>
      <c r="D60" s="43">
        <v>0.019233089000000002</v>
      </c>
      <c r="E60" s="46">
        <v>4</v>
      </c>
      <c r="F60" s="46">
        <v>6</v>
      </c>
      <c r="G60" s="68">
        <v>525</v>
      </c>
      <c r="H60" s="68">
        <v>833</v>
      </c>
      <c r="I60" s="51">
        <v>243.16052872399996</v>
      </c>
      <c r="J60" s="51">
        <v>507.7228348</v>
      </c>
    </row>
    <row r="61" spans="1:10" s="1" customFormat="1" ht="18" collapsed="1" thickBot="1">
      <c r="A61" s="13" t="s">
        <v>24</v>
      </c>
      <c r="B61" s="14" t="s">
        <v>13</v>
      </c>
      <c r="C61" s="55">
        <f>+C57+C58+C59+C60</f>
        <v>6.028806682024533</v>
      </c>
      <c r="D61" s="55">
        <v>7.546934935060741</v>
      </c>
      <c r="E61" s="55">
        <f>+E57+E58+E59+E60</f>
        <v>137</v>
      </c>
      <c r="F61" s="55">
        <v>156</v>
      </c>
      <c r="G61" s="55">
        <f>+G57+G58+G59+G60</f>
        <v>148031.25</v>
      </c>
      <c r="H61" s="55">
        <v>399788.325</v>
      </c>
      <c r="I61" s="55">
        <f>+I57+I58+I59+I60</f>
        <v>15845.293296677475</v>
      </c>
      <c r="J61" s="55">
        <v>32457.978552856</v>
      </c>
    </row>
    <row r="62" spans="1:10" s="1" customFormat="1" ht="14.25">
      <c r="A62" s="21"/>
      <c r="B62" s="22" t="s">
        <v>25</v>
      </c>
      <c r="C62" s="45"/>
      <c r="D62" s="45"/>
      <c r="E62" s="48"/>
      <c r="F62" s="48"/>
      <c r="G62" s="70"/>
      <c r="H62" s="70"/>
      <c r="I62" s="53"/>
      <c r="J62" s="53"/>
    </row>
    <row r="63" spans="1:10" s="1" customFormat="1" ht="15" collapsed="1">
      <c r="A63" s="7">
        <v>1</v>
      </c>
      <c r="B63" s="19" t="s">
        <v>20</v>
      </c>
      <c r="C63" s="43">
        <v>0</v>
      </c>
      <c r="D63" s="43">
        <v>0</v>
      </c>
      <c r="E63" s="46">
        <v>0</v>
      </c>
      <c r="F63" s="46">
        <v>0</v>
      </c>
      <c r="G63" s="68">
        <v>0</v>
      </c>
      <c r="H63" s="68">
        <v>0</v>
      </c>
      <c r="I63" s="51">
        <v>0</v>
      </c>
      <c r="J63" s="51">
        <v>0</v>
      </c>
    </row>
    <row r="64" spans="1:10" s="1" customFormat="1" ht="15" collapsed="1">
      <c r="A64" s="7">
        <v>2</v>
      </c>
      <c r="B64" s="19" t="s">
        <v>21</v>
      </c>
      <c r="C64" s="43">
        <v>0.033138562999999996</v>
      </c>
      <c r="D64" s="43">
        <v>0.00036209999999999997</v>
      </c>
      <c r="E64" s="46">
        <v>0</v>
      </c>
      <c r="F64" s="46">
        <v>0</v>
      </c>
      <c r="G64" s="68">
        <v>0</v>
      </c>
      <c r="H64" s="68">
        <v>0</v>
      </c>
      <c r="I64" s="51">
        <v>0</v>
      </c>
      <c r="J64" s="51">
        <v>0</v>
      </c>
    </row>
    <row r="65" spans="1:10" s="1" customFormat="1" ht="15" collapsed="1">
      <c r="A65" s="7">
        <v>3</v>
      </c>
      <c r="B65" s="10" t="s">
        <v>22</v>
      </c>
      <c r="C65" s="43">
        <v>0</v>
      </c>
      <c r="D65" s="43">
        <v>0</v>
      </c>
      <c r="E65" s="46">
        <v>0</v>
      </c>
      <c r="F65" s="46">
        <v>0</v>
      </c>
      <c r="G65" s="68">
        <v>0</v>
      </c>
      <c r="H65" s="68">
        <v>0</v>
      </c>
      <c r="I65" s="51">
        <v>0</v>
      </c>
      <c r="J65" s="51">
        <v>0</v>
      </c>
    </row>
    <row r="66" spans="1:10" s="1" customFormat="1" ht="15.75" collapsed="1" thickBot="1">
      <c r="A66" s="20">
        <v>4</v>
      </c>
      <c r="B66" s="12" t="s">
        <v>23</v>
      </c>
      <c r="C66" s="43">
        <v>0</v>
      </c>
      <c r="D66" s="43">
        <v>0</v>
      </c>
      <c r="E66" s="46">
        <v>0</v>
      </c>
      <c r="F66" s="46">
        <v>0</v>
      </c>
      <c r="G66" s="68">
        <v>0</v>
      </c>
      <c r="H66" s="68">
        <v>0</v>
      </c>
      <c r="I66" s="51">
        <v>0</v>
      </c>
      <c r="J66" s="51">
        <v>0</v>
      </c>
    </row>
    <row r="67" spans="1:10" s="1" customFormat="1" ht="18" collapsed="1" thickBot="1">
      <c r="A67" s="13" t="s">
        <v>26</v>
      </c>
      <c r="B67" s="14" t="s">
        <v>13</v>
      </c>
      <c r="C67" s="55">
        <f>+C63+C64+C65+C66</f>
        <v>0.033138562999999996</v>
      </c>
      <c r="D67" s="55">
        <v>0.00036209999999999997</v>
      </c>
      <c r="E67" s="55">
        <f>+E63+E64+E65+E66</f>
        <v>0</v>
      </c>
      <c r="F67" s="55">
        <v>0</v>
      </c>
      <c r="G67" s="55">
        <f>+G63+G64+G65+G66</f>
        <v>0</v>
      </c>
      <c r="H67" s="55">
        <v>0</v>
      </c>
      <c r="I67" s="55">
        <f>+I63+I64+I65+I66</f>
        <v>0</v>
      </c>
      <c r="J67" s="55">
        <v>0</v>
      </c>
    </row>
    <row r="68" spans="1:10" s="1" customFormat="1" ht="18" collapsed="1" thickBot="1">
      <c r="A68" s="13" t="s">
        <v>27</v>
      </c>
      <c r="B68" s="24" t="s">
        <v>28</v>
      </c>
      <c r="C68" s="55">
        <f>+C61+C67</f>
        <v>6.061945245024533</v>
      </c>
      <c r="D68" s="55">
        <v>7.547297035060741</v>
      </c>
      <c r="E68" s="55">
        <f>+E61+E67</f>
        <v>137</v>
      </c>
      <c r="F68" s="55">
        <v>156</v>
      </c>
      <c r="G68" s="55">
        <f>+G61+G67</f>
        <v>148031.25</v>
      </c>
      <c r="H68" s="55">
        <v>399788.325</v>
      </c>
      <c r="I68" s="55">
        <f>+I61+I67</f>
        <v>15845.293296677475</v>
      </c>
      <c r="J68" s="55">
        <v>32457.978552856</v>
      </c>
    </row>
    <row r="69" spans="1:10" s="1" customFormat="1" ht="13.5" thickBot="1">
      <c r="A69" s="25"/>
      <c r="B69" s="26"/>
      <c r="C69" s="58"/>
      <c r="D69" s="58"/>
      <c r="E69" s="59"/>
      <c r="F69" s="59"/>
      <c r="G69" s="77"/>
      <c r="H69" s="77"/>
      <c r="I69" s="60"/>
      <c r="J69" s="60"/>
    </row>
    <row r="70" spans="1:10" s="1" customFormat="1" ht="18" collapsed="1" thickBot="1">
      <c r="A70" s="13" t="s">
        <v>29</v>
      </c>
      <c r="B70" s="29" t="s">
        <v>30</v>
      </c>
      <c r="C70" s="55">
        <f>+C54+C68</f>
        <v>10821.360113755485</v>
      </c>
      <c r="D70" s="55">
        <v>3918.6110978090364</v>
      </c>
      <c r="E70" s="56">
        <f>+E54</f>
        <v>7046</v>
      </c>
      <c r="F70" s="56">
        <v>20643</v>
      </c>
      <c r="G70" s="56">
        <f>+G54</f>
        <v>21479537</v>
      </c>
      <c r="H70" s="56">
        <v>36969851</v>
      </c>
      <c r="I70" s="55">
        <f>+I54+I68</f>
        <v>235258.52071257684</v>
      </c>
      <c r="J70" s="55">
        <v>335142.01542382024</v>
      </c>
    </row>
    <row r="71" s="1" customFormat="1" ht="15">
      <c r="A71" s="2" t="s">
        <v>31</v>
      </c>
    </row>
    <row r="72" s="1" customFormat="1" ht="15">
      <c r="A72" s="27" t="s">
        <v>45</v>
      </c>
    </row>
    <row r="73" s="1" customFormat="1" ht="15">
      <c r="A73" s="28" t="s">
        <v>33</v>
      </c>
    </row>
    <row r="74" spans="1:9" s="1" customFormat="1" ht="15">
      <c r="A74" s="28" t="s">
        <v>34</v>
      </c>
      <c r="H74" s="79"/>
      <c r="I74" s="79"/>
    </row>
    <row r="75" s="1" customFormat="1" ht="15">
      <c r="A75" s="27" t="s">
        <v>35</v>
      </c>
    </row>
  </sheetData>
  <sheetProtection/>
  <mergeCells count="8">
    <mergeCell ref="A1:J1"/>
    <mergeCell ref="A4:A5"/>
    <mergeCell ref="B4:B5"/>
    <mergeCell ref="B2:I2"/>
    <mergeCell ref="C4:D4"/>
    <mergeCell ref="E4:F4"/>
    <mergeCell ref="G4:H4"/>
    <mergeCell ref="I4:J4"/>
  </mergeCells>
  <printOptions/>
  <pageMargins left="0.33" right="0.29" top="0.21" bottom="0.16" header="0.16" footer="0.1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chitrav</cp:lastModifiedBy>
  <cp:lastPrinted>2012-01-24T09:30:13Z</cp:lastPrinted>
  <dcterms:created xsi:type="dcterms:W3CDTF">1996-10-14T23:33:28Z</dcterms:created>
  <dcterms:modified xsi:type="dcterms:W3CDTF">2013-03-13T11:10:05Z</dcterms:modified>
  <cp:category/>
  <cp:version/>
  <cp:contentType/>
  <cp:contentStatus/>
</cp:coreProperties>
</file>