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n-life oct, 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'non-life oct, 2011'!$A$1:$F$36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<sst xmlns="http://schemas.openxmlformats.org/spreadsheetml/2006/main" count="41" uniqueCount="39">
  <si>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</si>
  <si>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</si>
  <si>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OCTOBER, 2011</t>
  </si>
  <si>
    <t>(` crore)</t>
  </si>
  <si>
    <t>INSURER</t>
  </si>
  <si>
    <t>OCTOBER</t>
  </si>
  <si>
    <t>APRIL-OCTOBER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</si>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</sst>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8.2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 quotePrefix="1">
      <alignment/>
      <protection/>
    </xf>
    <xf numFmtId="0" fontId="5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4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8" fillId="0" borderId="10" xfId="44" applyNumberFormat="1" applyFont="1" applyFill="1" applyBorder="1" applyAlignment="1">
      <alignment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4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5" fillId="0" borderId="0" xfId="56" applyFont="1" applyAlignment="1" quotePrefix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October, 2011</a:t>
            </a:r>
          </a:p>
        </c:rich>
      </c:tx>
      <c:layout>
        <c:manualLayout>
          <c:xMode val="factor"/>
          <c:yMode val="factor"/>
          <c:x val="-0.126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1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'[23]Data-Graph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'[23]Data-Graph (crores)'!$I$121:$I$128</c:f>
              <c:strCache>
                <c:ptCount val="8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Total</c:v>
                </c:pt>
              </c:strCache>
            </c:strRef>
          </c:cat>
          <c:val>
            <c:numRef>
              <c:f>'[23]Data-Graph (crores)'!$J$121:$J$128</c:f>
              <c:numCache>
                <c:ptCount val="8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19114.061098887592</c:v>
                </c:pt>
                <c:pt idx="5">
                  <c:v>22744.289507506466</c:v>
                </c:pt>
                <c:pt idx="6">
                  <c:v>26700.55528275699</c:v>
                </c:pt>
                <c:pt idx="7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'[23]Data-Graph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'[23]Data-Graph (crores)'!$I$121:$I$128</c:f>
              <c:strCache>
                <c:ptCount val="8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Total</c:v>
                </c:pt>
              </c:strCache>
            </c:strRef>
          </c:cat>
          <c:val>
            <c:numRef>
              <c:f>'[23]Data-Graph (crores)'!$K$121:$K$128</c:f>
              <c:numCache>
                <c:ptCount val="8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23712.753877300867</c:v>
                </c:pt>
                <c:pt idx="5">
                  <c:v>28604.82153301008</c:v>
                </c:pt>
                <c:pt idx="6">
                  <c:v>33047.321039083</c:v>
                </c:pt>
                <c:pt idx="7">
                  <c:v>33047.321039083</c:v>
                </c:pt>
              </c:numCache>
            </c:numRef>
          </c:val>
        </c:ser>
        <c:axId val="22697842"/>
        <c:axId val="2953987"/>
      </c:barChart>
      <c:cat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 val="autoZero"/>
        <c:auto val="1"/>
        <c:lblOffset val="100"/>
        <c:tickLblSkip val="1"/>
        <c:noMultiLvlLbl val="0"/>
      </c:catAx>
      <c:valAx>
        <c:axId val="29539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93025"/>
          <c:w val="0.087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0.9985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0.90625</cdr:y>
    </cdr:from>
    <cdr:to>
      <cdr:x>0.431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00675"/>
          <a:ext cx="3667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832256400" y="83225640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UNIVERSAL%20SOMPO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BHART%20AXA%20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RAHEJA%20QBE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SB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L&amp;T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MAX%20BUPA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NEWIND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Local%20Settings\Temporary%20Internet%20Files\Content.Outlook\P9YHUOZJ\IRDA%20-%20Oct%2011_V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NATIO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ECG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AI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OCTOBER,%20%202011\NON%20LIFE\Consolidation\OCTOBER,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IFFCO%20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CHOLAMANDALA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anandrao\Desktop\OCTOBER,%20%202011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12814.7694207051</v>
          </cell>
          <cell r="C49">
            <v>84086.68433250507</v>
          </cell>
        </row>
        <row r="50">
          <cell r="B50">
            <v>10247.319827377338</v>
          </cell>
          <cell r="C50">
            <v>64015.607425017304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OCT 2011"/>
    </sheetNames>
    <sheetDataSet>
      <sheetData sheetId="0">
        <row r="49">
          <cell r="B49">
            <v>2615.095748400001</v>
          </cell>
          <cell r="C49">
            <v>20840.860327430557</v>
          </cell>
        </row>
        <row r="50">
          <cell r="B50">
            <v>2033.215805099999</v>
          </cell>
          <cell r="C50">
            <v>16748.30171939166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11211.07585</v>
          </cell>
          <cell r="C49">
            <v>63375.71558999999</v>
          </cell>
        </row>
        <row r="50">
          <cell r="B50">
            <v>6854.97</v>
          </cell>
          <cell r="C50">
            <v>38547.909999999996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7329.579920778123</v>
          </cell>
          <cell r="C49">
            <v>45944.62875077732</v>
          </cell>
        </row>
        <row r="50">
          <cell r="B50">
            <v>3925.878630964001</v>
          </cell>
          <cell r="C50">
            <v>29662.58297836399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204.89999999999998</v>
          </cell>
          <cell r="C49">
            <v>1179.65</v>
          </cell>
        </row>
        <row r="50">
          <cell r="B50">
            <v>55.690329500000004</v>
          </cell>
          <cell r="C50">
            <v>465.6283406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2310.0054108855047</v>
          </cell>
          <cell r="C49">
            <v>11702.264499999997</v>
          </cell>
        </row>
        <row r="50">
          <cell r="B50">
            <v>316.1700000000001</v>
          </cell>
          <cell r="C50">
            <v>1042.62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">
          <cell r="B47">
            <v>1261.060147699974</v>
          </cell>
          <cell r="C47">
            <v>7321.125522884586</v>
          </cell>
        </row>
        <row r="48">
          <cell r="B48">
            <v>0</v>
          </cell>
          <cell r="C4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16324.04</v>
          </cell>
          <cell r="C49">
            <v>76874.93</v>
          </cell>
        </row>
        <row r="50">
          <cell r="B50">
            <v>19910.039999999997</v>
          </cell>
          <cell r="C50">
            <v>78094.93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3521.16128795</v>
          </cell>
          <cell r="C49">
            <v>19022.735407203996</v>
          </cell>
        </row>
        <row r="50">
          <cell r="B50">
            <v>1573.34424</v>
          </cell>
          <cell r="C50">
            <v>10321.04798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1. Monthly Premium Data"/>
    </sheetNames>
    <sheetDataSet>
      <sheetData sheetId="0">
        <row r="49">
          <cell r="B49">
            <v>647.89062</v>
          </cell>
          <cell r="C49">
            <v>5311.63249</v>
          </cell>
        </row>
        <row r="50">
          <cell r="B50">
            <v>241.05</v>
          </cell>
          <cell r="C50">
            <v>1059.8404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NAP-OCTOBER "/>
    </sheetNames>
    <sheetDataSet>
      <sheetData sheetId="0">
        <row r="8">
          <cell r="Q8">
            <v>61157.16914200001</v>
          </cell>
          <cell r="AF8">
            <v>497408.39664</v>
          </cell>
        </row>
        <row r="9">
          <cell r="Q9">
            <v>55377.67510999999</v>
          </cell>
          <cell r="AF9">
            <v>418866.73294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13239.079922200004</v>
          </cell>
          <cell r="C49">
            <v>98661.497001</v>
          </cell>
        </row>
        <row r="50">
          <cell r="B50">
            <v>8991.987635999998</v>
          </cell>
          <cell r="C50">
            <v>70625.9170584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9">
          <cell r="C59">
            <v>583.27</v>
          </cell>
          <cell r="D59">
            <v>482.61</v>
          </cell>
          <cell r="G59">
            <v>4253.71</v>
          </cell>
          <cell r="H59">
            <v>3326.03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7311.78</v>
          </cell>
          <cell r="C49">
            <v>52775.8</v>
          </cell>
        </row>
        <row r="50">
          <cell r="B50">
            <v>7163.36</v>
          </cell>
          <cell r="C50">
            <v>48682.73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ct'2011"/>
    </sheetNames>
    <sheetDataSet>
      <sheetData sheetId="0">
        <row r="11">
          <cell r="C11">
            <v>10515.97</v>
          </cell>
          <cell r="D11">
            <v>156458.98</v>
          </cell>
        </row>
        <row r="12">
          <cell r="C12">
            <v>18256.36</v>
          </cell>
          <cell r="D12">
            <v>113531.7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ctober- Journal"/>
      <sheetName val="October - Internal "/>
      <sheetName val="Data-Graph (crores)"/>
      <sheetName val="Graph"/>
      <sheetName val="Sheet1"/>
      <sheetName val="all segments"/>
      <sheetName val="fire "/>
      <sheetName val="all segments (2)"/>
      <sheetName val="fire  (2)"/>
      <sheetName val="Sheet2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August</v>
          </cell>
          <cell r="J125">
            <v>19114.061098887592</v>
          </cell>
          <cell r="K125">
            <v>23712.753877300867</v>
          </cell>
        </row>
        <row r="126">
          <cell r="I126" t="str">
            <v>September</v>
          </cell>
          <cell r="J126">
            <v>22744.289507506466</v>
          </cell>
          <cell r="K126">
            <v>28604.82153301008</v>
          </cell>
        </row>
        <row r="127">
          <cell r="I127" t="str">
            <v>October</v>
          </cell>
          <cell r="J127">
            <v>26700.55528275699</v>
          </cell>
          <cell r="K127">
            <v>33047.321039083</v>
          </cell>
        </row>
        <row r="128">
          <cell r="I128" t="str">
            <v>Total</v>
          </cell>
          <cell r="J128">
            <v>46972.208926272404</v>
          </cell>
          <cell r="K128">
            <v>33047.321039083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12268.49</v>
          </cell>
          <cell r="C49">
            <v>101695.0730686158</v>
          </cell>
        </row>
        <row r="50">
          <cell r="B50">
            <v>15000.559999999998</v>
          </cell>
          <cell r="C50">
            <v>95002.4001199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13904.222850899996</v>
          </cell>
          <cell r="C49">
            <v>114672.96546449998</v>
          </cell>
        </row>
        <row r="50">
          <cell r="B50">
            <v>15516.201925399999</v>
          </cell>
          <cell r="C50">
            <v>105246.48184179999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43213.73248038621</v>
          </cell>
          <cell r="C49">
            <v>295465.9876326198</v>
          </cell>
        </row>
        <row r="50">
          <cell r="B50">
            <v>41807.57404708304</v>
          </cell>
          <cell r="C50">
            <v>254363.97692253275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26790.05229</v>
          </cell>
          <cell r="C49">
            <v>187551.48303</v>
          </cell>
        </row>
        <row r="50">
          <cell r="B50">
            <v>23367.66282</v>
          </cell>
          <cell r="C50">
            <v>165339.95567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13960.252649453541</v>
          </cell>
          <cell r="C49">
            <v>104312.1247477108</v>
          </cell>
        </row>
        <row r="50">
          <cell r="B50">
            <v>11139.655240978904</v>
          </cell>
          <cell r="C50">
            <v>74021.89363706582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11779.909687922775</v>
          </cell>
          <cell r="C49">
            <v>78244.42489035148</v>
          </cell>
        </row>
        <row r="50">
          <cell r="B50">
            <v>8869.367893266963</v>
          </cell>
          <cell r="C50">
            <v>56384.26123312702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OCTOBER'11"/>
    </sheetNames>
    <sheetDataSet>
      <sheetData sheetId="0">
        <row r="49">
          <cell r="B49">
            <v>6826.608339099999</v>
          </cell>
          <cell r="C49">
            <v>52803.1445127</v>
          </cell>
        </row>
        <row r="50">
          <cell r="B50">
            <v>4917.527505000001</v>
          </cell>
          <cell r="C50">
            <v>34912.01000950001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I12" sqref="I12"/>
    </sheetView>
  </sheetViews>
  <sheetFormatPr defaultColWidth="9.140625" defaultRowHeight="15"/>
  <cols>
    <col min="1" max="1" width="31.7109375" style="1" customWidth="1"/>
    <col min="2" max="2" width="14.00390625" style="1" customWidth="1"/>
    <col min="3" max="3" width="13.57421875" style="1" customWidth="1"/>
    <col min="4" max="4" width="13.00390625" style="1" customWidth="1"/>
    <col min="5" max="5" width="15.00390625" style="1" customWidth="1"/>
    <col min="6" max="6" width="21.140625" style="1" customWidth="1"/>
    <col min="7" max="7" width="9.57421875" style="1" bestFit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6" ht="12.75">
      <c r="A1" s="19" t="s">
        <v>0</v>
      </c>
      <c r="B1" s="19"/>
      <c r="C1" s="19"/>
      <c r="D1" s="19"/>
      <c r="E1" s="19"/>
      <c r="F1" s="19"/>
    </row>
    <row r="2" spans="1:6" ht="12.75">
      <c r="A2" s="20" t="s">
        <v>1</v>
      </c>
      <c r="B2" s="20"/>
      <c r="C2" s="20"/>
      <c r="D2" s="20"/>
      <c r="E2" s="20"/>
      <c r="F2" s="20"/>
    </row>
    <row r="3" spans="1:7" ht="15" customHeight="1">
      <c r="A3" s="21" t="s">
        <v>2</v>
      </c>
      <c r="B3" s="21"/>
      <c r="C3" s="21"/>
      <c r="D3" s="21"/>
      <c r="E3" s="21"/>
      <c r="F3" s="21"/>
      <c r="G3" s="2"/>
    </row>
    <row r="4" ht="12.75">
      <c r="F4" s="3" t="s">
        <v>3</v>
      </c>
    </row>
    <row r="5" spans="1:6" ht="37.5" customHeight="1">
      <c r="A5" s="22" t="s">
        <v>4</v>
      </c>
      <c r="B5" s="23" t="s">
        <v>5</v>
      </c>
      <c r="C5" s="23"/>
      <c r="D5" s="24" t="s">
        <v>6</v>
      </c>
      <c r="E5" s="24"/>
      <c r="F5" s="25" t="s">
        <v>7</v>
      </c>
    </row>
    <row r="6" spans="1:6" ht="26.25" customHeight="1">
      <c r="A6" s="22"/>
      <c r="B6" s="4" t="s">
        <v>8</v>
      </c>
      <c r="C6" s="4" t="s">
        <v>9</v>
      </c>
      <c r="D6" s="4" t="s">
        <v>8</v>
      </c>
      <c r="E6" s="4" t="s">
        <v>9</v>
      </c>
      <c r="F6" s="25"/>
    </row>
    <row r="7" spans="1:6" ht="17.25">
      <c r="A7" s="5" t="s">
        <v>10</v>
      </c>
      <c r="B7" s="6">
        <f>+'[1]New Format'!$B$49/100</f>
        <v>128.14769420705102</v>
      </c>
      <c r="C7" s="6">
        <f>+'[1]New Format'!$B$50/100</f>
        <v>102.47319827377338</v>
      </c>
      <c r="D7" s="6">
        <f>+'[1]New Format'!$C$49/100</f>
        <v>840.8668433250507</v>
      </c>
      <c r="E7" s="6">
        <f>+'[1]New Format'!$C$50/100</f>
        <v>640.156074250173</v>
      </c>
      <c r="F7" s="7">
        <f>(D7-E7)/E7*100</f>
        <v>31.353411636369156</v>
      </c>
    </row>
    <row r="8" spans="1:9" s="8" customFormat="1" ht="17.25">
      <c r="A8" s="5" t="s">
        <v>11</v>
      </c>
      <c r="B8" s="6">
        <f>+'[2]New Format'!$B$49/100</f>
        <v>132.39079922200006</v>
      </c>
      <c r="C8" s="6">
        <f>+'[2]New Format'!$B$50/100</f>
        <v>89.91987635999998</v>
      </c>
      <c r="D8" s="6">
        <f>+'[2]New Format'!$C$49/100</f>
        <v>986.61497001</v>
      </c>
      <c r="E8" s="6">
        <f>+'[2]New Format'!$C$50/100</f>
        <v>706.259170584</v>
      </c>
      <c r="F8" s="7">
        <f aca="true" t="shared" si="0" ref="F8:F33">(D8-E8)/E8*100</f>
        <v>39.695880931949674</v>
      </c>
      <c r="G8" s="1"/>
      <c r="I8" s="1"/>
    </row>
    <row r="9" spans="1:9" s="8" customFormat="1" ht="17.25">
      <c r="A9" s="5" t="s">
        <v>12</v>
      </c>
      <c r="B9" s="6">
        <f>+'[3]New Format'!$B$49/100</f>
        <v>122.6849</v>
      </c>
      <c r="C9" s="6">
        <f>+'[3]New Format'!$B$50/100</f>
        <v>150.0056</v>
      </c>
      <c r="D9" s="6">
        <f>+'[3]New Format'!$C$49/100</f>
        <v>1016.9507306861581</v>
      </c>
      <c r="E9" s="6">
        <f>+'[3]New Format'!$C$50/100</f>
        <v>950.024001199</v>
      </c>
      <c r="F9" s="7">
        <f t="shared" si="0"/>
        <v>7.04474091209186</v>
      </c>
      <c r="G9" s="1"/>
      <c r="I9" s="1"/>
    </row>
    <row r="10" spans="1:9" s="8" customFormat="1" ht="17.25">
      <c r="A10" s="5" t="s">
        <v>13</v>
      </c>
      <c r="B10" s="6">
        <f>+'[4]New Format'!$B$49/100</f>
        <v>139.04222850899995</v>
      </c>
      <c r="C10" s="6">
        <f>+'[4]New Format'!$B$50/100</f>
        <v>155.162019254</v>
      </c>
      <c r="D10" s="6">
        <f>+'[4]New Format'!$C$49/100</f>
        <v>1146.7296546449998</v>
      </c>
      <c r="E10" s="6">
        <f>+'[4]New Format'!$C$50/100</f>
        <v>1052.4648184179998</v>
      </c>
      <c r="F10" s="7">
        <f t="shared" si="0"/>
        <v>8.956578365127019</v>
      </c>
      <c r="G10" s="1"/>
      <c r="I10" s="1"/>
    </row>
    <row r="11" spans="1:9" s="8" customFormat="1" ht="17.25">
      <c r="A11" s="5" t="s">
        <v>14</v>
      </c>
      <c r="B11" s="6">
        <f>+'[5]Current Month'!$B$49/100</f>
        <v>432.13732480386204</v>
      </c>
      <c r="C11" s="6">
        <f>+'[5]Current Month'!$B$50/100</f>
        <v>418.0757404708304</v>
      </c>
      <c r="D11" s="6">
        <f>+'[5]Current Month'!$C$49/100</f>
        <v>2954.659876326198</v>
      </c>
      <c r="E11" s="6">
        <f>+'[5]Current Month'!$C$50/100</f>
        <v>2543.6397692253277</v>
      </c>
      <c r="F11" s="7">
        <f t="shared" si="0"/>
        <v>16.158738830618606</v>
      </c>
      <c r="G11" s="1"/>
      <c r="I11" s="1"/>
    </row>
    <row r="12" spans="1:9" s="8" customFormat="1" ht="17.25">
      <c r="A12" s="5" t="s">
        <v>15</v>
      </c>
      <c r="B12" s="6">
        <f>+'[6]New Format'!$B$49/100</f>
        <v>267.9005229</v>
      </c>
      <c r="C12" s="6">
        <f>+'[6]New Format'!$B$50/100</f>
        <v>233.6766282</v>
      </c>
      <c r="D12" s="6">
        <f>+'[6]New Format'!$C$49/100</f>
        <v>1875.5148303</v>
      </c>
      <c r="E12" s="6">
        <f>+'[6]New Format'!$C$50/100</f>
        <v>1653.3995567</v>
      </c>
      <c r="F12" s="7">
        <f t="shared" si="0"/>
        <v>13.43385346269944</v>
      </c>
      <c r="G12" s="1"/>
      <c r="I12" s="1"/>
    </row>
    <row r="13" spans="1:9" s="8" customFormat="1" ht="17.25">
      <c r="A13" s="5" t="s">
        <v>16</v>
      </c>
      <c r="B13" s="6">
        <f>+'[7]New Format'!$B$49/100</f>
        <v>139.60252649453543</v>
      </c>
      <c r="C13" s="6">
        <f>+'[7]New Format'!$B$50/100</f>
        <v>111.39655240978904</v>
      </c>
      <c r="D13" s="6">
        <f>+'[7]New Format'!$C$49/100</f>
        <v>1043.121247477108</v>
      </c>
      <c r="E13" s="6">
        <f>+'[7]New Format'!$C$50/100</f>
        <v>740.2189363706582</v>
      </c>
      <c r="F13" s="7">
        <f t="shared" si="0"/>
        <v>40.92063796578883</v>
      </c>
      <c r="G13" s="1"/>
      <c r="I13" s="1"/>
    </row>
    <row r="14" spans="1:9" s="8" customFormat="1" ht="18" customHeight="1">
      <c r="A14" s="5" t="s">
        <v>17</v>
      </c>
      <c r="B14" s="6">
        <f>+'[8]Sheet 1'!$B$49/100</f>
        <v>117.79909687922775</v>
      </c>
      <c r="C14" s="6">
        <f>+'[8]Sheet 1'!$B$50/100</f>
        <v>88.69367893266963</v>
      </c>
      <c r="D14" s="6">
        <f>+'[8]Sheet 1'!$C$49/100</f>
        <v>782.4442489035148</v>
      </c>
      <c r="E14" s="6">
        <f>+'[8]Sheet 1'!$C$50/100</f>
        <v>563.8426123312702</v>
      </c>
      <c r="F14" s="7">
        <f t="shared" si="0"/>
        <v>38.76997442041703</v>
      </c>
      <c r="G14" s="1"/>
      <c r="I14" s="1"/>
    </row>
    <row r="15" spans="1:9" s="8" customFormat="1" ht="18" customHeight="1">
      <c r="A15" s="5" t="s">
        <v>18</v>
      </c>
      <c r="B15" s="6">
        <f>+'[9]New Format-NONLIFE OCTOBER''11'!$B$49/100</f>
        <v>68.266083391</v>
      </c>
      <c r="C15" s="6">
        <f>+'[9]New Format-NONLIFE OCTOBER''11'!$B$50/100</f>
        <v>49.17527505000001</v>
      </c>
      <c r="D15" s="6">
        <f>+'[9]New Format-NONLIFE OCTOBER''11'!$C$49/100</f>
        <v>528.031445127</v>
      </c>
      <c r="E15" s="6">
        <f>+'[9]New Format-NONLIFE OCTOBER''11'!$C$50/100</f>
        <v>349.1201000950001</v>
      </c>
      <c r="F15" s="7">
        <f t="shared" si="0"/>
        <v>51.24636048835796</v>
      </c>
      <c r="G15" s="1"/>
      <c r="I15" s="1"/>
    </row>
    <row r="16" spans="1:9" s="8" customFormat="1" ht="18" customHeight="1">
      <c r="A16" s="5" t="s">
        <v>19</v>
      </c>
      <c r="B16" s="6">
        <f>+'[10]USGI -OCT 2011'!$B$49/100</f>
        <v>26.15095748400001</v>
      </c>
      <c r="C16" s="6">
        <f>+'[10]USGI -OCT 2011'!$B$50/100</f>
        <v>20.33215805099999</v>
      </c>
      <c r="D16" s="6">
        <f>+'[10]USGI -OCT 2011'!$C$49/100</f>
        <v>208.40860327430556</v>
      </c>
      <c r="E16" s="6">
        <f>+'[10]USGI -OCT 2011'!$C$50/100</f>
        <v>167.4830171939166</v>
      </c>
      <c r="F16" s="7">
        <f t="shared" si="0"/>
        <v>24.435663248772357</v>
      </c>
      <c r="G16" s="1"/>
      <c r="I16" s="1"/>
    </row>
    <row r="17" spans="1:9" s="8" customFormat="1" ht="17.25">
      <c r="A17" s="9" t="s">
        <v>20</v>
      </c>
      <c r="B17" s="10">
        <f>+'[11]Sheet1'!$B$49/100</f>
        <v>112.11075849999999</v>
      </c>
      <c r="C17" s="10">
        <f>+'[11]Sheet1'!$B$50/100</f>
        <v>68.5497</v>
      </c>
      <c r="D17" s="6">
        <f>+'[11]Sheet1'!$C$49/100</f>
        <v>633.7571558999999</v>
      </c>
      <c r="E17" s="6">
        <f>+'[11]Sheet1'!$C$50/100</f>
        <v>385.47909999999996</v>
      </c>
      <c r="F17" s="7">
        <f t="shared" si="0"/>
        <v>64.40765683535112</v>
      </c>
      <c r="G17" s="1"/>
      <c r="I17" s="1"/>
    </row>
    <row r="18" spans="1:8" s="8" customFormat="1" ht="17.25">
      <c r="A18" s="9" t="s">
        <v>21</v>
      </c>
      <c r="B18" s="10">
        <f>+'[12]New Format'!$B$49/100</f>
        <v>73.29579920778123</v>
      </c>
      <c r="C18" s="10">
        <f>+'[12]New Format'!$B$50/100</f>
        <v>39.25878630964001</v>
      </c>
      <c r="D18" s="6">
        <f>+'[12]New Format'!$C$49/100</f>
        <v>459.4462875077732</v>
      </c>
      <c r="E18" s="6">
        <f>+'[12]New Format'!$C$50/100</f>
        <v>296.6258297836399</v>
      </c>
      <c r="F18" s="7">
        <f t="shared" si="0"/>
        <v>54.890856215352244</v>
      </c>
      <c r="G18" s="1"/>
      <c r="H18" s="1"/>
    </row>
    <row r="19" spans="1:8" s="8" customFormat="1" ht="17.25">
      <c r="A19" s="9" t="s">
        <v>22</v>
      </c>
      <c r="B19" s="10">
        <f>+'[13]New Format'!$B$49/100</f>
        <v>2.049</v>
      </c>
      <c r="C19" s="10">
        <f>+'[13]New Format'!$B$50/100</f>
        <v>0.556903295</v>
      </c>
      <c r="D19" s="6">
        <f>+'[13]New Format'!$C$49/100</f>
        <v>11.796500000000002</v>
      </c>
      <c r="E19" s="6">
        <f>+'[13]New Format'!$C$50/100</f>
        <v>4.656283406</v>
      </c>
      <c r="F19" s="7">
        <f t="shared" si="0"/>
        <v>153.3458333914824</v>
      </c>
      <c r="G19" s="1"/>
      <c r="H19" s="1"/>
    </row>
    <row r="20" spans="1:8" s="8" customFormat="1" ht="17.25">
      <c r="A20" s="9" t="s">
        <v>23</v>
      </c>
      <c r="B20" s="10">
        <f>+'[14]New Format'!$B$49/100</f>
        <v>23.100054108855048</v>
      </c>
      <c r="C20" s="10">
        <f>+'[14]New Format'!$B$50/100</f>
        <v>3.1617000000000006</v>
      </c>
      <c r="D20" s="6">
        <f>+'[14]New Format'!$C$49/100</f>
        <v>117.02264499999997</v>
      </c>
      <c r="E20" s="6">
        <f>+'[14]New Format'!$C$50/100</f>
        <v>10.4262</v>
      </c>
      <c r="F20" s="7">
        <f t="shared" si="0"/>
        <v>1022.3901805068</v>
      </c>
      <c r="G20" s="1"/>
      <c r="H20" s="1"/>
    </row>
    <row r="21" spans="1:8" s="8" customFormat="1" ht="17.25">
      <c r="A21" s="9" t="s">
        <v>24</v>
      </c>
      <c r="B21" s="10">
        <f>+'[15]Sheet1'!$B$47/100</f>
        <v>12.61060147699974</v>
      </c>
      <c r="C21" s="10">
        <f>+'[15]Sheet1'!$B$48/100</f>
        <v>0</v>
      </c>
      <c r="D21" s="6">
        <f>+'[15]Sheet1'!$C$47/100</f>
        <v>73.21125522884586</v>
      </c>
      <c r="E21" s="6">
        <f>+'[15]Sheet1'!$C$48/100</f>
        <v>0</v>
      </c>
      <c r="F21" s="7"/>
      <c r="G21" s="1"/>
      <c r="H21" s="1"/>
    </row>
    <row r="22" spans="1:8" s="8" customFormat="1" ht="17.25">
      <c r="A22" s="9" t="s">
        <v>25</v>
      </c>
      <c r="B22" s="10">
        <f>+'[16]New Format'!$B$49/100</f>
        <v>163.24040000000002</v>
      </c>
      <c r="C22" s="10">
        <f>+'[16]New Format'!$B$50/100</f>
        <v>199.10039999999998</v>
      </c>
      <c r="D22" s="6">
        <f>+'[16]New Format'!$C$49/100</f>
        <v>768.7493</v>
      </c>
      <c r="E22" s="6">
        <f>+'[16]New Format'!$C$50/100</f>
        <v>780.9492999999999</v>
      </c>
      <c r="F22" s="7">
        <f t="shared" si="0"/>
        <v>-1.5622012850257927</v>
      </c>
      <c r="G22" s="1"/>
      <c r="H22" s="1"/>
    </row>
    <row r="23" spans="1:8" s="8" customFormat="1" ht="17.25">
      <c r="A23" s="9" t="s">
        <v>26</v>
      </c>
      <c r="B23" s="10">
        <f>+'[17]New Format'!$B$49/100</f>
        <v>35.211612879499995</v>
      </c>
      <c r="C23" s="10">
        <f>+'[17]New Format'!$B$50/100</f>
        <v>15.7334424</v>
      </c>
      <c r="D23" s="6">
        <f>+'[17]New Format'!$C$49/100</f>
        <v>190.22735407203996</v>
      </c>
      <c r="E23" s="6">
        <f>+'[17]New Format'!$C$50/100</f>
        <v>103.21047979999999</v>
      </c>
      <c r="F23" s="7">
        <f t="shared" si="0"/>
        <v>84.31011505872293</v>
      </c>
      <c r="G23" s="1"/>
      <c r="H23" s="1"/>
    </row>
    <row r="24" spans="1:8" s="8" customFormat="1" ht="17.25">
      <c r="A24" s="9" t="s">
        <v>27</v>
      </c>
      <c r="B24" s="10">
        <f>+'[18]31. Monthly Premium Data'!$B$49/100</f>
        <v>6.4789062</v>
      </c>
      <c r="C24" s="10">
        <f>+'[18]31. Monthly Premium Data'!$B$50/100</f>
        <v>2.4105000000000003</v>
      </c>
      <c r="D24" s="6">
        <f>+'[18]31. Monthly Premium Data'!$C$49/100</f>
        <v>53.1163249</v>
      </c>
      <c r="E24" s="6">
        <f>+'[18]31. Monthly Premium Data'!$C$50/100</f>
        <v>10.598404</v>
      </c>
      <c r="F24" s="7">
        <f t="shared" si="0"/>
        <v>401.1728643293839</v>
      </c>
      <c r="G24" s="1"/>
      <c r="H24" s="1"/>
    </row>
    <row r="25" spans="1:8" s="8" customFormat="1" ht="17.25">
      <c r="A25" s="5" t="s">
        <v>28</v>
      </c>
      <c r="B25" s="10">
        <f>+'[19]SNAP-OCTOBER '!$Q$8/100</f>
        <v>611.5716914200001</v>
      </c>
      <c r="C25" s="10">
        <f>+'[19]SNAP-OCTOBER '!$Q$9/100</f>
        <v>553.7767510999998</v>
      </c>
      <c r="D25" s="6">
        <f>+'[19]SNAP-OCTOBER '!$AF$8/100</f>
        <v>4974.0839664</v>
      </c>
      <c r="E25" s="6">
        <f>+'[19]SNAP-OCTOBER '!$AF$9/100</f>
        <v>4188.6673294</v>
      </c>
      <c r="F25" s="7">
        <f t="shared" si="0"/>
        <v>18.750991072678605</v>
      </c>
      <c r="G25" s="1"/>
      <c r="H25" s="1"/>
    </row>
    <row r="26" spans="1:8" s="8" customFormat="1" ht="17.25">
      <c r="A26" s="5" t="s">
        <v>29</v>
      </c>
      <c r="B26" s="10">
        <f>+'[20]Sheet1'!$C$59</f>
        <v>583.27</v>
      </c>
      <c r="C26" s="10">
        <f>+'[20]Sheet1'!$D$59</f>
        <v>482.61</v>
      </c>
      <c r="D26" s="6">
        <f>+'[20]Sheet1'!$G$59</f>
        <v>4253.71</v>
      </c>
      <c r="E26" s="6">
        <f>+'[20]Sheet1'!$H$59</f>
        <v>3326.03</v>
      </c>
      <c r="F26" s="7">
        <f t="shared" si="0"/>
        <v>27.891510299065246</v>
      </c>
      <c r="G26" s="1"/>
      <c r="H26" s="1"/>
    </row>
    <row r="27" spans="1:8" s="8" customFormat="1" ht="17.25">
      <c r="A27" s="5" t="s">
        <v>30</v>
      </c>
      <c r="B27" s="10">
        <v>616.76</v>
      </c>
      <c r="C27" s="10">
        <v>488.62</v>
      </c>
      <c r="D27" s="6">
        <v>4517.13</v>
      </c>
      <c r="E27" s="6">
        <v>3537.43</v>
      </c>
      <c r="F27" s="7">
        <f t="shared" si="0"/>
        <v>27.695247679812756</v>
      </c>
      <c r="G27" s="1"/>
      <c r="H27" s="1"/>
    </row>
    <row r="28" spans="1:8" s="8" customFormat="1" ht="17.25">
      <c r="A28" s="5" t="s">
        <v>31</v>
      </c>
      <c r="B28" s="6">
        <v>450.96</v>
      </c>
      <c r="C28" s="6">
        <v>429.44</v>
      </c>
      <c r="D28" s="6">
        <v>3519.38</v>
      </c>
      <c r="E28" s="6">
        <v>3067.73</v>
      </c>
      <c r="F28" s="7">
        <f t="shared" si="0"/>
        <v>14.722612485453416</v>
      </c>
      <c r="G28" s="1"/>
      <c r="H28" s="1"/>
    </row>
    <row r="29" spans="1:8" s="8" customFormat="1" ht="17.25">
      <c r="A29" s="5" t="s">
        <v>32</v>
      </c>
      <c r="B29" s="6">
        <f>+'[21]New Format'!$B$49/100</f>
        <v>73.1178</v>
      </c>
      <c r="C29" s="6">
        <f>+'[21]New Format'!$B$50/100</f>
        <v>71.6336</v>
      </c>
      <c r="D29" s="6">
        <f>+'[21]New Format'!$C$49/100</f>
        <v>527.758</v>
      </c>
      <c r="E29" s="6">
        <f>+'[21]New Format'!$C$50/100</f>
        <v>486.82730000000004</v>
      </c>
      <c r="F29" s="7">
        <f t="shared" si="0"/>
        <v>8.407642710258854</v>
      </c>
      <c r="G29" s="1"/>
      <c r="H29" s="1"/>
    </row>
    <row r="30" spans="1:8" s="8" customFormat="1" ht="17.25">
      <c r="A30" s="5" t="s">
        <v>33</v>
      </c>
      <c r="B30" s="6">
        <f>+'[22]Oct''2011'!$C$11/100</f>
        <v>105.15969999999999</v>
      </c>
      <c r="C30" s="6">
        <f>+'[22]Oct''2011'!$C$12/100</f>
        <v>182.5636</v>
      </c>
      <c r="D30" s="6">
        <f>+'[22]Oct''2011'!$D$11/100</f>
        <v>1564.5898000000002</v>
      </c>
      <c r="E30" s="6">
        <f>+'[22]Oct''2011'!$D$12/100</f>
        <v>1135.317</v>
      </c>
      <c r="F30" s="7">
        <f t="shared" si="0"/>
        <v>37.81083168841832</v>
      </c>
      <c r="G30" s="1"/>
      <c r="H30" s="1"/>
    </row>
    <row r="31" spans="1:8" s="8" customFormat="1" ht="15">
      <c r="A31" s="11" t="s">
        <v>34</v>
      </c>
      <c r="B31" s="12">
        <f>SUM(B7:B24)</f>
        <v>2002.2192662638126</v>
      </c>
      <c r="C31" s="12">
        <f>SUM(C7:C24)</f>
        <v>1747.682159006703</v>
      </c>
      <c r="D31" s="12">
        <f>SUM(D7:D24)</f>
        <v>13690.669272682993</v>
      </c>
      <c r="E31" s="12">
        <f>SUM(E7:E24)</f>
        <v>10958.553653356988</v>
      </c>
      <c r="F31" s="13">
        <f t="shared" si="0"/>
        <v>24.93135230933566</v>
      </c>
      <c r="G31" s="1"/>
      <c r="H31" s="1"/>
    </row>
    <row r="32" spans="1:8" s="8" customFormat="1" ht="15">
      <c r="A32" s="11" t="s">
        <v>35</v>
      </c>
      <c r="B32" s="12">
        <f>SUM(B25:B30)</f>
        <v>2440.83919142</v>
      </c>
      <c r="C32" s="12">
        <f>SUM(C25:C30)</f>
        <v>2208.6439511</v>
      </c>
      <c r="D32" s="12">
        <f>SUM(D25:D30)</f>
        <v>19356.651766400006</v>
      </c>
      <c r="E32" s="12">
        <f>SUM(E25:E30)</f>
        <v>15742.001629400002</v>
      </c>
      <c r="F32" s="13">
        <f t="shared" si="0"/>
        <v>22.961820371363885</v>
      </c>
      <c r="G32" s="1"/>
      <c r="H32" s="1"/>
    </row>
    <row r="33" spans="1:6" ht="19.5" customHeight="1">
      <c r="A33" s="11" t="s">
        <v>36</v>
      </c>
      <c r="B33" s="12">
        <f>+B31+B32</f>
        <v>4443.058457683813</v>
      </c>
      <c r="C33" s="12">
        <f>+C31+C32</f>
        <v>3956.326110106703</v>
      </c>
      <c r="D33" s="12">
        <f>+D31+D32</f>
        <v>33047.321039083</v>
      </c>
      <c r="E33" s="12">
        <f>+E31+E32</f>
        <v>26700.55528275699</v>
      </c>
      <c r="F33" s="13">
        <f t="shared" si="0"/>
        <v>23.770163912750903</v>
      </c>
    </row>
    <row r="34" spans="1:6" ht="17.25">
      <c r="A34" s="14"/>
      <c r="B34" s="15"/>
      <c r="C34" s="15"/>
      <c r="D34" s="15"/>
      <c r="E34" s="15"/>
      <c r="F34" s="16"/>
    </row>
    <row r="35" spans="1:6" ht="12.75" customHeight="1">
      <c r="A35" s="18" t="s">
        <v>37</v>
      </c>
      <c r="B35" s="18"/>
      <c r="C35" s="18"/>
      <c r="D35" s="18"/>
      <c r="E35" s="18"/>
      <c r="F35" s="18"/>
    </row>
    <row r="36" ht="12.75">
      <c r="A36" s="17" t="s">
        <v>38</v>
      </c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5" right="0.27" top="0.511811023622047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2011-11-23T10:47:35Z</dcterms:modified>
  <cp:category/>
  <cp:version/>
  <cp:contentType/>
  <cp:contentStatus/>
</cp:coreProperties>
</file>