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July- 2011" sheetId="1" r:id="rId1"/>
    <sheet name="Graph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Area" localSheetId="0">'July- 2011'!$A$1:$F$36</definedName>
  </definedNames>
  <calcPr fullCalcOnLoad="1"/>
</workbook>
</file>

<file path=xl/sharedStrings.xml><?xml version="1.0" encoding="utf-8"?>
<sst xmlns="http://schemas.openxmlformats.org/spreadsheetml/2006/main" count="41" uniqueCount="39">
  <si>
    <t>INSURANCE REGULATORY AND DEVELOPMENT AUTHORITY</t>
  </si>
  <si>
    <t>FLASH FIGURES -- NON LIFE INSURERS</t>
  </si>
  <si>
    <t>GROSS PREMIUM UNDERWRITTEN FOR  AND UPTO THE  MONTH  OF JULY, 2011</t>
  </si>
  <si>
    <t>(` crore)</t>
  </si>
  <si>
    <t>INSURER</t>
  </si>
  <si>
    <t>JULY</t>
  </si>
  <si>
    <t>APRIL-JULY</t>
  </si>
  <si>
    <t>GROWTH OVER THE CORRESPONDING PERIOD OF PREVIOUS YEAR</t>
  </si>
  <si>
    <t>2011-12</t>
  </si>
  <si>
    <t>2010-11*</t>
  </si>
  <si>
    <t>Royal Sundaram</t>
  </si>
  <si>
    <t>Tata-AIG</t>
  </si>
  <si>
    <t>Reliance General</t>
  </si>
  <si>
    <t>IFFCO-Tokio</t>
  </si>
  <si>
    <t>ICICI-lombard</t>
  </si>
  <si>
    <t>Bajaj Allianz</t>
  </si>
  <si>
    <t xml:space="preserve">HDFC ERGO General </t>
  </si>
  <si>
    <t xml:space="preserve">Cholamandalam </t>
  </si>
  <si>
    <t xml:space="preserve">Future Generali </t>
  </si>
  <si>
    <t xml:space="preserve">Universal Sompo </t>
  </si>
  <si>
    <t xml:space="preserve">Shriram General </t>
  </si>
  <si>
    <t xml:space="preserve">Bharti AXA General </t>
  </si>
  <si>
    <t xml:space="preserve">Raheja QBE </t>
  </si>
  <si>
    <t>SBI General</t>
  </si>
  <si>
    <t>L&amp;T General</t>
  </si>
  <si>
    <t>Star Health &amp; Allied Insurance</t>
  </si>
  <si>
    <t>Apollo MUNICH</t>
  </si>
  <si>
    <t xml:space="preserve">Max BUPA </t>
  </si>
  <si>
    <t>New India</t>
  </si>
  <si>
    <t xml:space="preserve">National </t>
  </si>
  <si>
    <t>United India</t>
  </si>
  <si>
    <t>Oriental</t>
  </si>
  <si>
    <t>ECGC</t>
  </si>
  <si>
    <t>AIC</t>
  </si>
  <si>
    <t>PRIVATE TOTAL</t>
  </si>
  <si>
    <t>PUBLIC TOTAL</t>
  </si>
  <si>
    <t>GRAND TOTAL</t>
  </si>
  <si>
    <t xml:space="preserve">Note: Compiled on the basis of data submitted by the Insurance companies      </t>
  </si>
  <si>
    <t xml:space="preserve">        *  Figures revised by insurance companies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</si>
</sst>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name val="Bookman Old Style"/>
      <family val="1"/>
    </font>
    <font>
      <b/>
      <sz val="10"/>
      <name val="Rupee Foradian"/>
      <family val="2"/>
    </font>
    <font>
      <sz val="10"/>
      <name val="Bookman Old Style"/>
      <family val="1"/>
    </font>
    <font>
      <sz val="12"/>
      <name val="Century Gothic"/>
      <family val="2"/>
    </font>
    <font>
      <b/>
      <sz val="12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mbria"/>
      <family val="0"/>
    </font>
    <font>
      <b/>
      <sz val="10"/>
      <color indexed="8"/>
      <name val="Cambria"/>
      <family val="0"/>
    </font>
    <font>
      <b/>
      <sz val="9"/>
      <color indexed="8"/>
      <name val="Cambria"/>
      <family val="0"/>
    </font>
    <font>
      <b/>
      <sz val="9"/>
      <color indexed="8"/>
      <name val="Rupee Foradian"/>
      <family val="0"/>
    </font>
    <font>
      <b/>
      <sz val="14"/>
      <color indexed="8"/>
      <name val="Cambria"/>
      <family val="0"/>
    </font>
    <font>
      <b/>
      <sz val="8.25"/>
      <color indexed="8"/>
      <name val="Cambria"/>
      <family val="0"/>
    </font>
    <font>
      <sz val="8"/>
      <color indexed="8"/>
      <name val="Cambria"/>
      <family val="0"/>
    </font>
    <font>
      <sz val="5.5"/>
      <color indexed="8"/>
      <name val="Cambri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56">
      <alignment/>
      <protection/>
    </xf>
    <xf numFmtId="0" fontId="5" fillId="0" borderId="0" xfId="56" applyFont="1" applyAlignment="1" quotePrefix="1">
      <alignment/>
      <protection/>
    </xf>
    <xf numFmtId="0" fontId="5" fillId="0" borderId="0" xfId="56" applyFont="1" applyAlignment="1">
      <alignment horizontal="right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>
      <alignment/>
      <protection/>
    </xf>
    <xf numFmtId="2" fontId="7" fillId="0" borderId="10" xfId="44" applyNumberFormat="1" applyFont="1" applyFill="1" applyBorder="1" applyAlignment="1">
      <alignment/>
    </xf>
    <xf numFmtId="2" fontId="7" fillId="0" borderId="10" xfId="44" applyNumberFormat="1" applyFont="1" applyFill="1" applyBorder="1" applyAlignment="1">
      <alignment vertical="center"/>
    </xf>
    <xf numFmtId="0" fontId="2" fillId="0" borderId="0" xfId="56" applyBorder="1">
      <alignment/>
      <protection/>
    </xf>
    <xf numFmtId="0" fontId="6" fillId="0" borderId="10" xfId="56" applyFont="1" applyFill="1" applyBorder="1">
      <alignment/>
      <protection/>
    </xf>
    <xf numFmtId="2" fontId="7" fillId="0" borderId="10" xfId="56" applyNumberFormat="1" applyFont="1" applyBorder="1">
      <alignment/>
      <protection/>
    </xf>
    <xf numFmtId="2" fontId="4" fillId="0" borderId="10" xfId="44" applyNumberFormat="1" applyFont="1" applyFill="1" applyBorder="1" applyAlignment="1">
      <alignment vertical="center"/>
    </xf>
    <xf numFmtId="2" fontId="8" fillId="0" borderId="10" xfId="44" applyNumberFormat="1" applyFont="1" applyFill="1" applyBorder="1" applyAlignment="1">
      <alignment horizontal="right" vertical="center"/>
    </xf>
    <xf numFmtId="2" fontId="6" fillId="0" borderId="0" xfId="44" applyNumberFormat="1" applyFont="1" applyFill="1" applyBorder="1" applyAlignment="1">
      <alignment vertical="top" wrapText="1"/>
    </xf>
    <xf numFmtId="2" fontId="7" fillId="0" borderId="0" xfId="44" applyNumberFormat="1" applyFont="1" applyFill="1" applyBorder="1" applyAlignment="1">
      <alignment/>
    </xf>
    <xf numFmtId="2" fontId="7" fillId="0" borderId="0" xfId="44" applyNumberFormat="1" applyFont="1" applyFill="1" applyBorder="1" applyAlignment="1">
      <alignment vertical="center"/>
    </xf>
    <xf numFmtId="0" fontId="3" fillId="0" borderId="0" xfId="56" applyFont="1">
      <alignment/>
      <protection/>
    </xf>
    <xf numFmtId="2" fontId="4" fillId="0" borderId="0" xfId="44" applyNumberFormat="1" applyFont="1" applyFill="1" applyBorder="1" applyAlignment="1">
      <alignment vertical="top" wrapText="1"/>
    </xf>
    <xf numFmtId="0" fontId="3" fillId="0" borderId="0" xfId="56" applyFont="1" applyAlignment="1">
      <alignment horizontal="center"/>
      <protection/>
    </xf>
    <xf numFmtId="0" fontId="4" fillId="0" borderId="0" xfId="56" applyFont="1" applyAlignment="1" quotePrefix="1">
      <alignment horizontal="center"/>
      <protection/>
    </xf>
    <xf numFmtId="0" fontId="5" fillId="0" borderId="0" xfId="56" applyFont="1" applyAlignment="1" quotePrefix="1">
      <alignment horizontal="center"/>
      <protection/>
    </xf>
    <xf numFmtId="0" fontId="4" fillId="0" borderId="10" xfId="56" applyFont="1" applyBorder="1" applyAlignment="1">
      <alignment horizontal="center" vertical="center"/>
      <protection/>
    </xf>
    <xf numFmtId="0" fontId="5" fillId="0" borderId="10" xfId="56" applyFont="1" applyBorder="1" applyAlignment="1">
      <alignment horizontal="center" vertical="center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4" fillId="0" borderId="10" xfId="56" applyFont="1" applyBorder="1" applyAlignment="1" quotePrefix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April06 - March 07 ex ECGC;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Premium underwritten by non-life insurers  
for the month of July, 2011</a:t>
            </a:r>
          </a:p>
        </c:rich>
      </c:tx>
      <c:layout>
        <c:manualLayout>
          <c:xMode val="factor"/>
          <c:yMode val="factor"/>
          <c:x val="-0.126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1475"/>
          <c:w val="0.95175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'[24]Data-Graph (crores)'!$J$120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'[24]Data-Graph (crores)'!$I$121:$I$125</c:f>
              <c:strCache>
                <c:ptCount val="5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Total</c:v>
                </c:pt>
              </c:strCache>
            </c:strRef>
          </c:cat>
          <c:val>
            <c:numRef>
              <c:f>'[24]Data-Graph (crores)'!$J$121:$J$125</c:f>
              <c:numCache>
                <c:ptCount val="5"/>
                <c:pt idx="0">
                  <c:v>4715.485590666087</c:v>
                </c:pt>
                <c:pt idx="1">
                  <c:v>7869.047294517006</c:v>
                </c:pt>
                <c:pt idx="2">
                  <c:v>11479.643133002568</c:v>
                </c:pt>
                <c:pt idx="3">
                  <c:v>15361.241535485573</c:v>
                </c:pt>
                <c:pt idx="4">
                  <c:v>46972.208926272404</c:v>
                </c:pt>
              </c:numCache>
            </c:numRef>
          </c:val>
        </c:ser>
        <c:ser>
          <c:idx val="1"/>
          <c:order val="1"/>
          <c:tx>
            <c:strRef>
              <c:f>'[24]Data-Graph (crores)'!$K$120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'[24]Data-Graph (crores)'!$I$121:$I$125</c:f>
              <c:strCache>
                <c:ptCount val="5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Total</c:v>
                </c:pt>
              </c:strCache>
            </c:strRef>
          </c:cat>
          <c:val>
            <c:numRef>
              <c:f>'[24]Data-Graph (crores)'!$K$121:$K$125</c:f>
              <c:numCache>
                <c:ptCount val="5"/>
                <c:pt idx="0">
                  <c:v>5614.814606196838</c:v>
                </c:pt>
                <c:pt idx="1">
                  <c:v>9620.78675752047</c:v>
                </c:pt>
                <c:pt idx="2">
                  <c:v>14045.869364446538</c:v>
                </c:pt>
                <c:pt idx="3">
                  <c:v>18646.005834841835</c:v>
                </c:pt>
                <c:pt idx="4">
                  <c:v>18646.005834841835</c:v>
                </c:pt>
              </c:numCache>
            </c:numRef>
          </c:val>
        </c:ser>
        <c:axId val="57026573"/>
        <c:axId val="43477110"/>
      </c:barChart>
      <c:catAx>
        <c:axId val="57026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77110"/>
        <c:crosses val="autoZero"/>
        <c:auto val="1"/>
        <c:lblOffset val="100"/>
        <c:tickLblSkip val="1"/>
        <c:noMultiLvlLbl val="0"/>
      </c:catAx>
      <c:valAx>
        <c:axId val="434771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Premium (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`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Crores)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265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75"/>
          <c:y val="0.93025"/>
          <c:w val="0.0877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0.0065</cdr:y>
    </cdr:from>
    <cdr:to>
      <cdr:x>0.9985</cdr:x>
      <cdr:y>1</cdr:y>
    </cdr:to>
    <cdr:sp>
      <cdr:nvSpPr>
        <cdr:cNvPr id="1" name="Rectangle 1"/>
        <cdr:cNvSpPr>
          <a:spLocks/>
        </cdr:cNvSpPr>
      </cdr:nvSpPr>
      <cdr:spPr>
        <a:xfrm>
          <a:off x="0" y="38100"/>
          <a:ext cx="8658225" cy="59245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0.90625</cdr:y>
    </cdr:from>
    <cdr:to>
      <cdr:x>0.431</cdr:x>
      <cdr:y>0.97775</cdr:y>
    </cdr:to>
    <cdr:sp>
      <cdr:nvSpPr>
        <cdr:cNvPr id="2" name="Text Box 2"/>
        <cdr:cNvSpPr txBox="1">
          <a:spLocks noChangeArrowheads="1"/>
        </cdr:cNvSpPr>
      </cdr:nvSpPr>
      <cdr:spPr>
        <a:xfrm>
          <a:off x="66675" y="5400675"/>
          <a:ext cx="36671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* Compiled on the basis of data submitted by the Insurance companies</a:t>
          </a:r>
          <a:r>
            <a:rPr lang="en-US" cap="none" sz="55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55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55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55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62650"/>
    <xdr:graphicFrame>
      <xdr:nvGraphicFramePr>
        <xdr:cNvPr id="1" name="Shape 1025"/>
        <xdr:cNvGraphicFramePr/>
      </xdr:nvGraphicFramePr>
      <xdr:xfrm>
        <a:off x="832256400" y="832256400"/>
        <a:ext cx="86772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ULY%202011\NON%20LIFE\ROYAL%20SUNDARA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ULY%202011\NON%20LIFE\UNIVERSAL%20SOMP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ULY%202011\NON%20LIFE\SHRIRAM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ULY%202011\NON%20LIFE\BHARTI%20AX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ULY%202011\NON%20LIFE\RAHEJA%20QB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ULY%202011\NON%20LIFE\SBI%20GENERA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ULY%202011\NON%20LIFE\L&amp;T%20GENERA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ULY%202011\NON%20LIFE\STAR%20HEALT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ULY%202011\NON%20LIFE\APOLLO%20MUNIC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ULY%202011\NON%20LIFE\MAX%20BUP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ULY%202011\NON%20LIFE\NEWIND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ULY%202011\NON%20LIFE\TATA%20AIG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ULY%202011\NON%20LIFE\NATIONAL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ULY%202011\NON%20LIFE\ORIENTAL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ULY%202011\NON%20LIFE\ECGC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ULY%202011\NON%20LIFE\AIC%20OF%20IND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JULY%202011\NON%20LIFE\Consolidation\JULY,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ULY%202011\NON%20LIFE\RELIANC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ULY%202011\NON%20LIFE\IFFCO%20TOK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ULY%202011\NON%20LIFE\ICICI%20LOMBAR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ULY%202011\NON%20LIFE\BAJAJ%20ALLIANZ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ULY%202011\NON%20LIFE\HDFC%20ERG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ULY%202011\NON%20LIFE\CHOLAM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ULY%202011\NON%20LIFE\FUTURE%20GENER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11632.843773559982</v>
          </cell>
          <cell r="C49">
            <v>47405.69208428437</v>
          </cell>
        </row>
        <row r="50">
          <cell r="B50">
            <v>9292.990975919934</v>
          </cell>
          <cell r="C50">
            <v>35463.38830881366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USGI -JULY 2011"/>
      <sheetName val="Sheet1"/>
    </sheetNames>
    <sheetDataSet>
      <sheetData sheetId="0">
        <row r="49">
          <cell r="B49">
            <v>2592.8518322</v>
          </cell>
          <cell r="C49">
            <v>11121.649617584133</v>
          </cell>
        </row>
        <row r="50">
          <cell r="B50">
            <v>2632.0885488</v>
          </cell>
          <cell r="C50">
            <v>10416.908427791659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9">
          <cell r="B49">
            <v>9322.164369999999</v>
          </cell>
          <cell r="C49">
            <v>32567.21329</v>
          </cell>
        </row>
        <row r="50">
          <cell r="B50">
            <v>5793.720000000001</v>
          </cell>
          <cell r="C50">
            <v>19792.329999999994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6426.900831799975</v>
          </cell>
          <cell r="C49">
            <v>26340.351276299978</v>
          </cell>
        </row>
        <row r="50">
          <cell r="B50">
            <v>5080.6624652999935</v>
          </cell>
          <cell r="C50">
            <v>17980.219904699992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114.17628539999998</v>
          </cell>
          <cell r="C49">
            <v>461.5207108000001</v>
          </cell>
        </row>
        <row r="50">
          <cell r="B50">
            <v>62.82</v>
          </cell>
          <cell r="C50">
            <v>205.16389999999998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2216.14</v>
          </cell>
          <cell r="C49">
            <v>5819.316250000001</v>
          </cell>
        </row>
        <row r="50">
          <cell r="B50">
            <v>504.28000000000003</v>
          </cell>
          <cell r="C50">
            <v>661.95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7">
          <cell r="B47">
            <v>1148.9008809215745</v>
          </cell>
          <cell r="C47">
            <v>3881.3441177388136</v>
          </cell>
        </row>
        <row r="48">
          <cell r="B48">
            <v>0</v>
          </cell>
          <cell r="C48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10219.53</v>
          </cell>
          <cell r="C49">
            <v>51205.70999999999</v>
          </cell>
        </row>
        <row r="50">
          <cell r="B50">
            <v>20871.19</v>
          </cell>
          <cell r="C50">
            <v>52861.66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</sheetNames>
    <sheetDataSet>
      <sheetData sheetId="0">
        <row r="49">
          <cell r="B49">
            <v>3023.731522971</v>
          </cell>
          <cell r="C49">
            <v>10206.755275480991</v>
          </cell>
        </row>
        <row r="50">
          <cell r="B50">
            <v>1393.05909</v>
          </cell>
          <cell r="C50">
            <v>5598.44944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31. Monthly Premium Data"/>
    </sheetNames>
    <sheetDataSet>
      <sheetData sheetId="0">
        <row r="49">
          <cell r="B49">
            <v>533.92461</v>
          </cell>
          <cell r="C49">
            <v>1938.29</v>
          </cell>
        </row>
        <row r="50">
          <cell r="B50">
            <v>169.67</v>
          </cell>
          <cell r="C50">
            <v>400.48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NAP-JULY"/>
    </sheetNames>
    <sheetDataSet>
      <sheetData sheetId="0">
        <row r="8">
          <cell r="R8">
            <v>70714.72258</v>
          </cell>
          <cell r="AG8">
            <v>302326.67392</v>
          </cell>
        </row>
        <row r="9">
          <cell r="R9">
            <v>59830.15</v>
          </cell>
          <cell r="AG9">
            <v>259541.84527999998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15292.015770399994</v>
          </cell>
          <cell r="C49">
            <v>60338.47005719999</v>
          </cell>
        </row>
        <row r="50">
          <cell r="B50">
            <v>11568.660789499987</v>
          </cell>
          <cell r="C50">
            <v>44007.504226199984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7">
          <cell r="C57">
            <v>592</v>
          </cell>
          <cell r="D57">
            <v>467.88</v>
          </cell>
          <cell r="G57">
            <v>2442.11</v>
          </cell>
          <cell r="H57">
            <v>1937.58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2">
          <cell r="B52">
            <v>48445.06</v>
          </cell>
          <cell r="C52">
            <v>200445.42</v>
          </cell>
        </row>
        <row r="53">
          <cell r="B53">
            <v>43747.57</v>
          </cell>
          <cell r="C53">
            <v>181250.72999999998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7811.44</v>
          </cell>
          <cell r="C49">
            <v>30935.05</v>
          </cell>
        </row>
        <row r="50">
          <cell r="B50">
            <v>6006.43</v>
          </cell>
          <cell r="C50">
            <v>26810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uly'11"/>
    </sheetNames>
    <sheetDataSet>
      <sheetData sheetId="0">
        <row r="11">
          <cell r="C11">
            <v>14431.85</v>
          </cell>
          <cell r="D11">
            <v>28882.04</v>
          </cell>
        </row>
        <row r="12">
          <cell r="C12">
            <v>12987.6</v>
          </cell>
          <cell r="D12">
            <v>27839.2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uly- Journal"/>
      <sheetName val="July - Internal "/>
      <sheetName val="Data-Graph (crores)"/>
      <sheetName val="Graph"/>
      <sheetName val="Sheet1"/>
      <sheetName val="all segments"/>
      <sheetName val="fire "/>
      <sheetName val="all segments (2)"/>
      <sheetName val="fire  (2)"/>
    </sheetNames>
    <sheetDataSet>
      <sheetData sheetId="2">
        <row r="120">
          <cell r="J120" t="str">
            <v>2010-11</v>
          </cell>
          <cell r="K120" t="str">
            <v>2011-12</v>
          </cell>
        </row>
        <row r="121">
          <cell r="I121" t="str">
            <v>April</v>
          </cell>
          <cell r="J121">
            <v>4715.485590666087</v>
          </cell>
          <cell r="K121">
            <v>5614.814606196838</v>
          </cell>
        </row>
        <row r="122">
          <cell r="I122" t="str">
            <v>May</v>
          </cell>
          <cell r="J122">
            <v>7869.047294517006</v>
          </cell>
          <cell r="K122">
            <v>9620.78675752047</v>
          </cell>
        </row>
        <row r="123">
          <cell r="I123" t="str">
            <v>June</v>
          </cell>
          <cell r="J123">
            <v>11479.643133002568</v>
          </cell>
          <cell r="K123">
            <v>14045.869364446538</v>
          </cell>
        </row>
        <row r="124">
          <cell r="I124" t="str">
            <v>July</v>
          </cell>
          <cell r="J124">
            <v>15361.241535485573</v>
          </cell>
          <cell r="K124">
            <v>18646.005834841835</v>
          </cell>
        </row>
        <row r="125">
          <cell r="I125" t="str">
            <v>Total</v>
          </cell>
          <cell r="J125">
            <v>46972.208926272404</v>
          </cell>
          <cell r="K125">
            <v>18646.005834841835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</sheetNames>
    <sheetDataSet>
      <sheetData sheetId="0">
        <row r="49">
          <cell r="B49">
            <v>13558.143130371032</v>
          </cell>
          <cell r="C49">
            <v>66042.4154507346</v>
          </cell>
        </row>
        <row r="50">
          <cell r="B50">
            <v>13500.503552991593</v>
          </cell>
          <cell r="C50">
            <v>56435.162238279605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16264.990407799996</v>
          </cell>
          <cell r="C49">
            <v>69479.8744138</v>
          </cell>
        </row>
        <row r="50">
          <cell r="B50">
            <v>15843.572848599999</v>
          </cell>
          <cell r="C50">
            <v>64106.464142900004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urrent Month"/>
    </sheetNames>
    <sheetDataSet>
      <sheetData sheetId="0">
        <row r="49">
          <cell r="B49">
            <v>39808.87549635902</v>
          </cell>
          <cell r="C49">
            <v>165973.94443356266</v>
          </cell>
        </row>
        <row r="50">
          <cell r="B50">
            <v>32602.15539426346</v>
          </cell>
          <cell r="C50">
            <v>139690.8979397076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29020.13617</v>
          </cell>
          <cell r="C49">
            <v>108601.21692000002</v>
          </cell>
        </row>
        <row r="50">
          <cell r="B50">
            <v>25037.75231</v>
          </cell>
          <cell r="C50">
            <v>96844.68453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14524.971413072079</v>
          </cell>
          <cell r="C49">
            <v>60853.843093034295</v>
          </cell>
        </row>
        <row r="50">
          <cell r="B50">
            <v>11323.547001604611</v>
          </cell>
          <cell r="C50">
            <v>43312.11916425148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</sheetNames>
    <sheetDataSet>
      <sheetData sheetId="0">
        <row r="49">
          <cell r="B49">
            <v>12651.190556274905</v>
          </cell>
          <cell r="C49">
            <v>44780.419286763754</v>
          </cell>
        </row>
        <row r="50">
          <cell r="B50">
            <v>8101.424096820994</v>
          </cell>
          <cell r="C50">
            <v>32563.46909021337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-NONLIFE JULY'11"/>
    </sheetNames>
    <sheetDataSet>
      <sheetData sheetId="0">
        <row r="49">
          <cell r="B49">
            <v>7109.3466133</v>
          </cell>
          <cell r="C49">
            <v>30463.3732869</v>
          </cell>
        </row>
        <row r="50">
          <cell r="B50">
            <v>4655.4135245</v>
          </cell>
          <cell r="C50">
            <v>20627.526955700003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pane xSplit="1" ySplit="6" topLeftCell="B7" activePane="bottomRight" state="frozen"/>
      <selection pane="topLeft" activeCell="H1" sqref="H1"/>
      <selection pane="topRight" activeCell="H1" sqref="H1"/>
      <selection pane="bottomLeft" activeCell="H1" sqref="H1"/>
      <selection pane="bottomRight" activeCell="I11" sqref="H11:I11"/>
    </sheetView>
  </sheetViews>
  <sheetFormatPr defaultColWidth="9.140625" defaultRowHeight="15"/>
  <cols>
    <col min="1" max="1" width="31.7109375" style="1" customWidth="1"/>
    <col min="2" max="2" width="14.00390625" style="1" customWidth="1"/>
    <col min="3" max="3" width="13.57421875" style="1" customWidth="1"/>
    <col min="4" max="4" width="13.00390625" style="1" customWidth="1"/>
    <col min="5" max="5" width="15.00390625" style="1" customWidth="1"/>
    <col min="6" max="6" width="21.140625" style="1" customWidth="1"/>
    <col min="7" max="7" width="9.57421875" style="1" bestFit="1" customWidth="1"/>
    <col min="8" max="9" width="9.140625" style="1" customWidth="1"/>
    <col min="10" max="10" width="10.57421875" style="1" customWidth="1"/>
    <col min="11" max="16384" width="9.140625" style="1" customWidth="1"/>
  </cols>
  <sheetData>
    <row r="1" spans="1:6" ht="12.75">
      <c r="A1" s="18" t="s">
        <v>0</v>
      </c>
      <c r="B1" s="18"/>
      <c r="C1" s="18"/>
      <c r="D1" s="18"/>
      <c r="E1" s="18"/>
      <c r="F1" s="18"/>
    </row>
    <row r="2" spans="1:6" ht="12.75">
      <c r="A2" s="19" t="s">
        <v>1</v>
      </c>
      <c r="B2" s="19"/>
      <c r="C2" s="19"/>
      <c r="D2" s="19"/>
      <c r="E2" s="19"/>
      <c r="F2" s="19"/>
    </row>
    <row r="3" spans="1:7" ht="15" customHeight="1">
      <c r="A3" s="20" t="s">
        <v>2</v>
      </c>
      <c r="B3" s="20"/>
      <c r="C3" s="20"/>
      <c r="D3" s="20"/>
      <c r="E3" s="20"/>
      <c r="F3" s="20"/>
      <c r="G3" s="2"/>
    </row>
    <row r="4" ht="12.75">
      <c r="F4" s="3" t="s">
        <v>3</v>
      </c>
    </row>
    <row r="5" spans="1:6" ht="37.5" customHeight="1">
      <c r="A5" s="21" t="s">
        <v>4</v>
      </c>
      <c r="B5" s="22" t="s">
        <v>5</v>
      </c>
      <c r="C5" s="22"/>
      <c r="D5" s="23" t="s">
        <v>6</v>
      </c>
      <c r="E5" s="23"/>
      <c r="F5" s="24" t="s">
        <v>7</v>
      </c>
    </row>
    <row r="6" spans="1:6" ht="26.25" customHeight="1">
      <c r="A6" s="21"/>
      <c r="B6" s="4" t="s">
        <v>8</v>
      </c>
      <c r="C6" s="4" t="s">
        <v>9</v>
      </c>
      <c r="D6" s="4" t="s">
        <v>8</v>
      </c>
      <c r="E6" s="4" t="s">
        <v>9</v>
      </c>
      <c r="F6" s="24"/>
    </row>
    <row r="7" spans="1:6" ht="17.25">
      <c r="A7" s="5" t="s">
        <v>10</v>
      </c>
      <c r="B7" s="6">
        <f>+'[1]New Format'!$B$49/100</f>
        <v>116.32843773559982</v>
      </c>
      <c r="C7" s="6">
        <f>+'[1]New Format'!$B$50/100</f>
        <v>92.92990975919935</v>
      </c>
      <c r="D7" s="6">
        <f>+'[1]New Format'!$C$49/100</f>
        <v>474.0569208428437</v>
      </c>
      <c r="E7" s="6">
        <f>+'[1]New Format'!$C$50/100</f>
        <v>354.6338830881366</v>
      </c>
      <c r="F7" s="7">
        <f>(D7-E7)/E7*100</f>
        <v>33.67502188870855</v>
      </c>
    </row>
    <row r="8" spans="1:9" s="8" customFormat="1" ht="17.25">
      <c r="A8" s="5" t="s">
        <v>11</v>
      </c>
      <c r="B8" s="6">
        <f>+'[2]New Format'!$B$49/100</f>
        <v>152.92015770399993</v>
      </c>
      <c r="C8" s="6">
        <f>+'[2]New Format'!$B$50/100</f>
        <v>115.68660789499987</v>
      </c>
      <c r="D8" s="6">
        <f>'[2]New Format'!$C$49/100</f>
        <v>603.3847005719999</v>
      </c>
      <c r="E8" s="6">
        <f>+'[2]New Format'!$C$50/100</f>
        <v>440.07504226199984</v>
      </c>
      <c r="F8" s="7">
        <f aca="true" t="shared" si="0" ref="F8:F33">(D8-E8)/E8*100</f>
        <v>37.109502386361925</v>
      </c>
      <c r="G8" s="1"/>
      <c r="I8" s="1"/>
    </row>
    <row r="9" spans="1:9" s="8" customFormat="1" ht="17.25">
      <c r="A9" s="5" t="s">
        <v>12</v>
      </c>
      <c r="B9" s="6">
        <f>+'[3]New Format'!$B$49/100</f>
        <v>135.58143130371033</v>
      </c>
      <c r="C9" s="6">
        <f>+'[3]New Format'!$B$50/100</f>
        <v>135.00503552991594</v>
      </c>
      <c r="D9" s="6">
        <f>+'[3]New Format'!$C$49/100</f>
        <v>660.424154507346</v>
      </c>
      <c r="E9" s="6">
        <f>+'[3]New Format'!$C$50/100</f>
        <v>564.351622382796</v>
      </c>
      <c r="F9" s="7">
        <f t="shared" si="0"/>
        <v>17.02352368881552</v>
      </c>
      <c r="G9" s="1"/>
      <c r="I9" s="1"/>
    </row>
    <row r="10" spans="1:9" s="8" customFormat="1" ht="17.25">
      <c r="A10" s="5" t="s">
        <v>13</v>
      </c>
      <c r="B10" s="6">
        <f>+'[4]New Format'!$B$49/100</f>
        <v>162.64990407799996</v>
      </c>
      <c r="C10" s="6">
        <f>+'[4]New Format'!$B$50/100</f>
        <v>158.435728486</v>
      </c>
      <c r="D10" s="6">
        <f>+'[4]New Format'!$C$49/100</f>
        <v>694.7987441380001</v>
      </c>
      <c r="E10" s="6">
        <f>+'[4]New Format'!$C$50/100</f>
        <v>641.0646414290001</v>
      </c>
      <c r="F10" s="7">
        <f t="shared" si="0"/>
        <v>8.382010055837908</v>
      </c>
      <c r="G10" s="1"/>
      <c r="I10" s="1"/>
    </row>
    <row r="11" spans="1:9" s="8" customFormat="1" ht="17.25">
      <c r="A11" s="5" t="s">
        <v>14</v>
      </c>
      <c r="B11" s="6">
        <f>+'[5]Current Month'!$B$49/100</f>
        <v>398.0887549635902</v>
      </c>
      <c r="C11" s="6">
        <f>+'[5]Current Month'!$B$50/100</f>
        <v>326.0215539426346</v>
      </c>
      <c r="D11" s="6">
        <f>+'[5]Current Month'!$C$49/100</f>
        <v>1659.7394443356266</v>
      </c>
      <c r="E11" s="6">
        <f>+'[5]Current Month'!$C$50/100</f>
        <v>1396.9089793970759</v>
      </c>
      <c r="F11" s="7">
        <f t="shared" si="0"/>
        <v>18.8151460700032</v>
      </c>
      <c r="G11" s="1"/>
      <c r="I11" s="1"/>
    </row>
    <row r="12" spans="1:9" s="8" customFormat="1" ht="17.25">
      <c r="A12" s="5" t="s">
        <v>15</v>
      </c>
      <c r="B12" s="6">
        <f>+'[6]New Format'!$B$49/100</f>
        <v>290.2013617</v>
      </c>
      <c r="C12" s="6">
        <f>+'[6]New Format'!$B$50/100</f>
        <v>250.3775231</v>
      </c>
      <c r="D12" s="6">
        <f>+'[6]New Format'!$C$49/100</f>
        <v>1086.0121692000002</v>
      </c>
      <c r="E12" s="6">
        <f>+'[6]New Format'!$C$50/100</f>
        <v>968.4468453</v>
      </c>
      <c r="F12" s="7">
        <f t="shared" si="0"/>
        <v>12.139574254442595</v>
      </c>
      <c r="G12" s="1"/>
      <c r="I12" s="1"/>
    </row>
    <row r="13" spans="1:9" s="8" customFormat="1" ht="17.25">
      <c r="A13" s="5" t="s">
        <v>16</v>
      </c>
      <c r="B13" s="6">
        <f>+'[7]New Format'!$B$49/100</f>
        <v>145.24971413072078</v>
      </c>
      <c r="C13" s="6">
        <f>+'[7]New Format'!$B$50/100</f>
        <v>113.23547001604611</v>
      </c>
      <c r="D13" s="6">
        <f>+'[7]New Format'!$C$49/100</f>
        <v>608.538430930343</v>
      </c>
      <c r="E13" s="6">
        <f>+'[7]New Format'!$C$50/100</f>
        <v>433.1211916425148</v>
      </c>
      <c r="F13" s="7">
        <f t="shared" si="0"/>
        <v>40.500728819709266</v>
      </c>
      <c r="G13" s="1"/>
      <c r="I13" s="1"/>
    </row>
    <row r="14" spans="1:9" s="8" customFormat="1" ht="18" customHeight="1">
      <c r="A14" s="5" t="s">
        <v>17</v>
      </c>
      <c r="B14" s="6">
        <f>+'[8]Sheet 1'!$B$49/100</f>
        <v>126.51190556274905</v>
      </c>
      <c r="C14" s="6">
        <f>+'[8]Sheet 1'!$B$50/100</f>
        <v>81.01424096820995</v>
      </c>
      <c r="D14" s="6">
        <f>+'[8]Sheet 1'!$C$49/100</f>
        <v>447.80419286763754</v>
      </c>
      <c r="E14" s="6">
        <f>+'[8]Sheet 1'!$C$50/100</f>
        <v>325.6346909021337</v>
      </c>
      <c r="F14" s="7">
        <f t="shared" si="0"/>
        <v>37.51734854386897</v>
      </c>
      <c r="G14" s="1"/>
      <c r="I14" s="1"/>
    </row>
    <row r="15" spans="1:9" s="8" customFormat="1" ht="18" customHeight="1">
      <c r="A15" s="5" t="s">
        <v>18</v>
      </c>
      <c r="B15" s="6">
        <f>+'[9]New Format-NONLIFE JULY''11'!$B$49/100</f>
        <v>71.093466133</v>
      </c>
      <c r="C15" s="6">
        <f>+'[9]New Format-NONLIFE JULY''11'!$B$50/100</f>
        <v>46.554135245</v>
      </c>
      <c r="D15" s="6">
        <f>+'[9]New Format-NONLIFE JULY''11'!$C$49/100</f>
        <v>304.633732869</v>
      </c>
      <c r="E15" s="6">
        <f>+'[9]New Format-NONLIFE JULY''11'!$C$50/100</f>
        <v>206.27526955700003</v>
      </c>
      <c r="F15" s="7">
        <f t="shared" si="0"/>
        <v>47.6831098188533</v>
      </c>
      <c r="G15" s="1"/>
      <c r="I15" s="1"/>
    </row>
    <row r="16" spans="1:9" s="8" customFormat="1" ht="18" customHeight="1">
      <c r="A16" s="5" t="s">
        <v>19</v>
      </c>
      <c r="B16" s="6">
        <f>+'[10]USGI -JULY 2011'!$B$49/100</f>
        <v>25.928518322</v>
      </c>
      <c r="C16" s="6">
        <f>+'[10]USGI -JULY 2011'!$B$50/100</f>
        <v>26.320885488</v>
      </c>
      <c r="D16" s="6">
        <f>+'[10]USGI -JULY 2011'!$C$49/100</f>
        <v>111.21649617584133</v>
      </c>
      <c r="E16" s="6">
        <f>+'[10]USGI -JULY 2011'!$C$50/100</f>
        <v>104.1690842779166</v>
      </c>
      <c r="F16" s="7">
        <f t="shared" si="0"/>
        <v>6.765358404344497</v>
      </c>
      <c r="G16" s="1"/>
      <c r="I16" s="1"/>
    </row>
    <row r="17" spans="1:9" s="8" customFormat="1" ht="17.25">
      <c r="A17" s="9" t="s">
        <v>20</v>
      </c>
      <c r="B17" s="10">
        <f>+'[11]Sheet1'!$B$49/100</f>
        <v>93.22164369999999</v>
      </c>
      <c r="C17" s="10">
        <f>+'[11]Sheet1'!$B$50/100</f>
        <v>57.93720000000001</v>
      </c>
      <c r="D17" s="6">
        <f>+'[11]Sheet1'!$C$49/100</f>
        <v>325.6721329</v>
      </c>
      <c r="E17" s="6">
        <f>+'[11]Sheet1'!$C$50/100</f>
        <v>197.92329999999995</v>
      </c>
      <c r="F17" s="7">
        <f t="shared" si="0"/>
        <v>64.54461546467752</v>
      </c>
      <c r="G17" s="1"/>
      <c r="I17" s="1"/>
    </row>
    <row r="18" spans="1:8" s="8" customFormat="1" ht="17.25">
      <c r="A18" s="9" t="s">
        <v>21</v>
      </c>
      <c r="B18" s="10">
        <f>+'[12]New Format'!$B$49/100</f>
        <v>64.26900831799975</v>
      </c>
      <c r="C18" s="10">
        <f>+'[12]New Format'!$B$50/100</f>
        <v>50.806624652999936</v>
      </c>
      <c r="D18" s="6">
        <f>+'[12]New Format'!$C$49/100</f>
        <v>263.40351276299975</v>
      </c>
      <c r="E18" s="6">
        <f>+'[12]New Format'!$C$50/100</f>
        <v>179.80219904699993</v>
      </c>
      <c r="F18" s="7">
        <f t="shared" si="0"/>
        <v>46.4962687659602</v>
      </c>
      <c r="G18" s="1"/>
      <c r="H18" s="1"/>
    </row>
    <row r="19" spans="1:8" s="8" customFormat="1" ht="17.25">
      <c r="A19" s="9" t="s">
        <v>22</v>
      </c>
      <c r="B19" s="10">
        <f>+'[13]New Format'!$B$49/100</f>
        <v>1.1417628539999998</v>
      </c>
      <c r="C19" s="10">
        <f>+'[13]New Format'!$B$50/100</f>
        <v>0.6282</v>
      </c>
      <c r="D19" s="6">
        <f>+'[13]New Format'!$C$49/100</f>
        <v>4.615207108000001</v>
      </c>
      <c r="E19" s="6">
        <f>+'[13]New Format'!$C$50/100</f>
        <v>2.0516389999999998</v>
      </c>
      <c r="F19" s="7">
        <f t="shared" si="0"/>
        <v>124.95220201994606</v>
      </c>
      <c r="G19" s="1"/>
      <c r="H19" s="1"/>
    </row>
    <row r="20" spans="1:8" s="8" customFormat="1" ht="17.25">
      <c r="A20" s="9" t="s">
        <v>23</v>
      </c>
      <c r="B20" s="10">
        <f>+'[14]New Format'!$B$49/100</f>
        <v>22.1614</v>
      </c>
      <c r="C20" s="10">
        <f>+'[14]New Format'!$B$50/100</f>
        <v>5.042800000000001</v>
      </c>
      <c r="D20" s="6">
        <f>+'[14]New Format'!$C$49/100</f>
        <v>58.19316250000001</v>
      </c>
      <c r="E20" s="6">
        <f>+'[14]New Format'!$C$50/100</f>
        <v>6.6195</v>
      </c>
      <c r="F20" s="7">
        <f t="shared" si="0"/>
        <v>779.1171916307878</v>
      </c>
      <c r="G20" s="1"/>
      <c r="H20" s="1"/>
    </row>
    <row r="21" spans="1:8" s="8" customFormat="1" ht="17.25">
      <c r="A21" s="9" t="s">
        <v>24</v>
      </c>
      <c r="B21" s="10">
        <f>+'[15]Sheet1'!$B$47/100</f>
        <v>11.489008809215745</v>
      </c>
      <c r="C21" s="10">
        <f>+'[15]Sheet1'!$B$48</f>
        <v>0</v>
      </c>
      <c r="D21" s="6">
        <f>+'[15]Sheet1'!$C$47/100</f>
        <v>38.813441177388135</v>
      </c>
      <c r="E21" s="6">
        <f>+'[15]Sheet1'!$C$48/100</f>
        <v>0</v>
      </c>
      <c r="F21" s="7"/>
      <c r="G21" s="1"/>
      <c r="H21" s="1"/>
    </row>
    <row r="22" spans="1:8" s="8" customFormat="1" ht="17.25">
      <c r="A22" s="9" t="s">
        <v>25</v>
      </c>
      <c r="B22" s="10">
        <f>+'[16]New Format'!$B$49/100</f>
        <v>102.1953</v>
      </c>
      <c r="C22" s="10">
        <f>+'[16]New Format'!$B$50/100</f>
        <v>208.71189999999999</v>
      </c>
      <c r="D22" s="6">
        <f>+'[16]New Format'!$C$49/100</f>
        <v>512.0570999999999</v>
      </c>
      <c r="E22" s="6">
        <f>+'[16]New Format'!$C$50/100</f>
        <v>528.6166000000001</v>
      </c>
      <c r="F22" s="7">
        <f t="shared" si="0"/>
        <v>-3.1326106671641</v>
      </c>
      <c r="G22" s="1"/>
      <c r="H22" s="1"/>
    </row>
    <row r="23" spans="1:8" s="8" customFormat="1" ht="17.25">
      <c r="A23" s="9" t="s">
        <v>26</v>
      </c>
      <c r="B23" s="10">
        <f>+'[17]New Format'!$B$49/100</f>
        <v>30.23731522971</v>
      </c>
      <c r="C23" s="10">
        <f>+'[17]New Format'!$B$50/100</f>
        <v>13.9305909</v>
      </c>
      <c r="D23" s="6">
        <f>+'[17]New Format'!$C$49/100</f>
        <v>102.06755275480991</v>
      </c>
      <c r="E23" s="6">
        <f>+'[17]New Format'!$C$50/100</f>
        <v>55.9844944</v>
      </c>
      <c r="F23" s="7">
        <f t="shared" si="0"/>
        <v>82.31396719519165</v>
      </c>
      <c r="G23" s="1"/>
      <c r="H23" s="1"/>
    </row>
    <row r="24" spans="1:8" s="8" customFormat="1" ht="17.25">
      <c r="A24" s="9" t="s">
        <v>27</v>
      </c>
      <c r="B24" s="10">
        <f>+'[18]31. Monthly Premium Data'!$B$49/100</f>
        <v>5.3392461</v>
      </c>
      <c r="C24" s="10">
        <f>+'[18]31. Monthly Premium Data'!$B$50/100</f>
        <v>1.6966999999999999</v>
      </c>
      <c r="D24" s="6">
        <f>+'[18]31. Monthly Premium Data'!$C$49/100</f>
        <v>19.3829</v>
      </c>
      <c r="E24" s="6">
        <f>+'[18]31. Monthly Premium Data'!$C$50/100</f>
        <v>4.0048</v>
      </c>
      <c r="F24" s="7">
        <f t="shared" si="0"/>
        <v>383.9917099480623</v>
      </c>
      <c r="G24" s="1"/>
      <c r="H24" s="1"/>
    </row>
    <row r="25" spans="1:8" s="8" customFormat="1" ht="17.25">
      <c r="A25" s="5" t="s">
        <v>28</v>
      </c>
      <c r="B25" s="10">
        <f>+'[19]SNAP-JULY'!$R$8/100</f>
        <v>707.1472258</v>
      </c>
      <c r="C25" s="10">
        <f>+'[19]SNAP-JULY'!$R$9/100</f>
        <v>598.3015</v>
      </c>
      <c r="D25" s="6">
        <f>+'[19]SNAP-JULY'!$AG$8/100</f>
        <v>3023.2667392</v>
      </c>
      <c r="E25" s="6">
        <f>+'[19]SNAP-JULY'!$AG$9/100</f>
        <v>2595.4184527999996</v>
      </c>
      <c r="F25" s="7">
        <f t="shared" si="0"/>
        <v>16.484751656844672</v>
      </c>
      <c r="G25" s="1"/>
      <c r="H25" s="1"/>
    </row>
    <row r="26" spans="1:8" s="8" customFormat="1" ht="17.25">
      <c r="A26" s="5" t="s">
        <v>29</v>
      </c>
      <c r="B26" s="10">
        <f>+'[20]Sheet1'!$C$57</f>
        <v>592</v>
      </c>
      <c r="C26" s="10">
        <f>+'[20]Sheet1'!$D$57</f>
        <v>467.88</v>
      </c>
      <c r="D26" s="6">
        <f>+'[20]Sheet1'!$G$57</f>
        <v>2442.11</v>
      </c>
      <c r="E26" s="6">
        <f>+'[20]Sheet1'!$H$57</f>
        <v>1937.58</v>
      </c>
      <c r="F26" s="7">
        <f t="shared" si="0"/>
        <v>26.039182898254538</v>
      </c>
      <c r="G26" s="1"/>
      <c r="H26" s="1"/>
    </row>
    <row r="27" spans="1:8" s="8" customFormat="1" ht="17.25">
      <c r="A27" s="5" t="s">
        <v>30</v>
      </c>
      <c r="B27" s="10">
        <v>639.37</v>
      </c>
      <c r="C27" s="10">
        <v>503.67</v>
      </c>
      <c r="D27" s="6">
        <v>2603.19</v>
      </c>
      <c r="E27" s="6">
        <v>2059.56</v>
      </c>
      <c r="F27" s="7">
        <f t="shared" si="0"/>
        <v>26.395443687001112</v>
      </c>
      <c r="G27" s="1"/>
      <c r="H27" s="1"/>
    </row>
    <row r="28" spans="1:8" s="8" customFormat="1" ht="17.25">
      <c r="A28" s="5" t="s">
        <v>31</v>
      </c>
      <c r="B28" s="6">
        <f>+'[21]Sheet1'!$B$52/100</f>
        <v>484.45059999999995</v>
      </c>
      <c r="C28" s="6">
        <f>+'[21]Sheet1'!$B$53/100</f>
        <v>437.4757</v>
      </c>
      <c r="D28" s="6">
        <f>+'[21]Sheet1'!$C$52/100</f>
        <v>2004.4542000000001</v>
      </c>
      <c r="E28" s="6">
        <f>+'[21]Sheet1'!$C$53/100</f>
        <v>1812.5072999999998</v>
      </c>
      <c r="F28" s="7">
        <f t="shared" si="0"/>
        <v>10.59013114043736</v>
      </c>
      <c r="G28" s="1"/>
      <c r="H28" s="1"/>
    </row>
    <row r="29" spans="1:8" s="8" customFormat="1" ht="17.25">
      <c r="A29" s="5" t="s">
        <v>32</v>
      </c>
      <c r="B29" s="6">
        <f>+'[22]New Format'!$B$49/100</f>
        <v>78.11439999999999</v>
      </c>
      <c r="C29" s="6">
        <f>+'[22]New Format'!$B$50/100</f>
        <v>60.0643</v>
      </c>
      <c r="D29" s="6">
        <f>+'[22]New Format'!$C$49/100</f>
        <v>309.3505</v>
      </c>
      <c r="E29" s="6">
        <f>+'[22]New Format'!$C$50/100</f>
        <v>268.1</v>
      </c>
      <c r="F29" s="7">
        <f t="shared" si="0"/>
        <v>15.386236478925769</v>
      </c>
      <c r="G29" s="1"/>
      <c r="H29" s="1"/>
    </row>
    <row r="30" spans="1:8" s="8" customFormat="1" ht="17.25">
      <c r="A30" s="5" t="s">
        <v>33</v>
      </c>
      <c r="B30" s="6">
        <f>+'[23]July''11'!$C$11/100</f>
        <v>144.3185</v>
      </c>
      <c r="C30" s="6">
        <f>+'[23]July''11'!$C$12/100</f>
        <v>129.876</v>
      </c>
      <c r="D30" s="6">
        <f>+'[23]July''11'!$D$11/100</f>
        <v>288.8204</v>
      </c>
      <c r="E30" s="6">
        <f>+'[23]July''11'!$D$12/100</f>
        <v>278.392</v>
      </c>
      <c r="F30" s="7">
        <f t="shared" si="0"/>
        <v>3.7459409753153863</v>
      </c>
      <c r="G30" s="1"/>
      <c r="H30" s="1"/>
    </row>
    <row r="31" spans="1:8" s="8" customFormat="1" ht="17.25">
      <c r="A31" s="11" t="s">
        <v>34</v>
      </c>
      <c r="B31" s="12">
        <f>SUM(B7:B24)</f>
        <v>1954.6083366442956</v>
      </c>
      <c r="C31" s="12">
        <f>SUM(C7:C24)</f>
        <v>1684.3351059830056</v>
      </c>
      <c r="D31" s="12">
        <f>SUM(D7:D24)</f>
        <v>7974.8139956418345</v>
      </c>
      <c r="E31" s="12">
        <f>SUM(E7:E24)</f>
        <v>6409.683782685573</v>
      </c>
      <c r="F31" s="7">
        <f t="shared" si="0"/>
        <v>24.418212598632955</v>
      </c>
      <c r="G31" s="1"/>
      <c r="H31" s="1"/>
    </row>
    <row r="32" spans="1:8" s="8" customFormat="1" ht="17.25">
      <c r="A32" s="11" t="s">
        <v>35</v>
      </c>
      <c r="B32" s="12">
        <f>SUM(B25:B30)</f>
        <v>2645.4007257999997</v>
      </c>
      <c r="C32" s="12">
        <f>SUM(C25:C30)</f>
        <v>2197.2675000000004</v>
      </c>
      <c r="D32" s="12">
        <f>SUM(D25:D30)</f>
        <v>10671.1918392</v>
      </c>
      <c r="E32" s="12">
        <f>SUM(E25:E30)</f>
        <v>8951.5577528</v>
      </c>
      <c r="F32" s="7">
        <f t="shared" si="0"/>
        <v>19.210445085517197</v>
      </c>
      <c r="G32" s="1"/>
      <c r="H32" s="1"/>
    </row>
    <row r="33" spans="1:6" ht="19.5" customHeight="1">
      <c r="A33" s="11" t="s">
        <v>36</v>
      </c>
      <c r="B33" s="12">
        <f>+B31+B32</f>
        <v>4600.0090624442955</v>
      </c>
      <c r="C33" s="12">
        <f>+C31+C32</f>
        <v>3881.602605983006</v>
      </c>
      <c r="D33" s="12">
        <f>+D31+D32</f>
        <v>18646.005834841835</v>
      </c>
      <c r="E33" s="12">
        <f>+E31+E32</f>
        <v>15361.241535485573</v>
      </c>
      <c r="F33" s="7">
        <f t="shared" si="0"/>
        <v>21.38345583440128</v>
      </c>
    </row>
    <row r="34" spans="1:6" ht="17.25">
      <c r="A34" s="13"/>
      <c r="B34" s="14"/>
      <c r="C34" s="14"/>
      <c r="D34" s="14"/>
      <c r="E34" s="14"/>
      <c r="F34" s="15"/>
    </row>
    <row r="35" spans="1:6" ht="12.75" customHeight="1">
      <c r="A35" s="17" t="s">
        <v>37</v>
      </c>
      <c r="B35" s="17"/>
      <c r="C35" s="17"/>
      <c r="D35" s="17"/>
      <c r="E35" s="17"/>
      <c r="F35" s="17"/>
    </row>
    <row r="36" ht="12.75">
      <c r="A36" s="16" t="s">
        <v>38</v>
      </c>
    </row>
  </sheetData>
  <sheetProtection/>
  <mergeCells count="8">
    <mergeCell ref="A35:F35"/>
    <mergeCell ref="A1:F1"/>
    <mergeCell ref="A2:F2"/>
    <mergeCell ref="A3:F3"/>
    <mergeCell ref="A5:A6"/>
    <mergeCell ref="B5:C5"/>
    <mergeCell ref="D5:E5"/>
    <mergeCell ref="F5:F6"/>
  </mergeCells>
  <printOptions horizontalCentered="1" verticalCentered="1"/>
  <pageMargins left="0.3937007874015748" right="0.35433070866141736" top="0.5118110236220472" bottom="0.5118110236220472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2011-08-24T12:20:25Z</dcterms:modified>
  <cp:category/>
  <cp:version/>
  <cp:contentType/>
  <cp:contentStatus/>
</cp:coreProperties>
</file>