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-2013" sheetId="1" r:id="rId1"/>
    <sheet name="Graph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0">'01-2013'!$A$1:$F$39</definedName>
  </definedNames>
  <calcPr fullCalcOnLoad="1"/>
</workbook>
</file>

<file path=xl/sharedStrings.xml><?xml version="1.0" encoding="utf-8"?>
<sst xmlns="http://schemas.openxmlformats.org/spreadsheetml/2006/main" count="54" uniqueCount="43">
  <si>
    <t>INSURANCE REGULATORY AND DEVELOPMENT AUTHORITY</t>
  </si>
  <si>
    <t>FLASH FIGURES -- NON LIFE INSURERS</t>
  </si>
  <si>
    <t>GROSS PREMIUM UNDERWRITTEN FOR AND UPTO THE MONTH  OF JANUARY, 2013</t>
  </si>
  <si>
    <t>(` in Crores)</t>
  </si>
  <si>
    <t>INSURER</t>
  </si>
  <si>
    <t>JANUARY</t>
  </si>
  <si>
    <t>APRIL-JANUARY</t>
  </si>
  <si>
    <t>GROWTH OVER THE CORRESPONDING PERIOD OF PREVIOUS YEAR (%)</t>
  </si>
  <si>
    <t>2012-13</t>
  </si>
  <si>
    <t>2011-12*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</si>
  <si>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</si>
  <si>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</si>
  <si>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</si>
  <si>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</si>
  <si>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</si>
  <si>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</si>
  <si>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</si>
  <si>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</si>
  <si>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</si>
  <si>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</si>
  <si>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</si>
  <si>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</si>
  <si>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</si>
  <si>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</si>
  <si>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</si>
  <si>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</si>
  <si>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NA</t>
  </si>
  <si>
    <t>Liberty</t>
  </si>
  <si>
    <t>Star Health &amp; Allied Insurance</t>
  </si>
  <si>
    <t>Apollo MUNICH</t>
  </si>
  <si>
    <t xml:space="preserve">Max BUPA </t>
  </si>
  <si>
    <t>Religare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</si>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</sst>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43" fontId="7" fillId="0" borderId="10" xfId="44" applyFont="1" applyFill="1" applyBorder="1" applyAlignment="1">
      <alignment horizontal="center"/>
    </xf>
    <xf numFmtId="2" fontId="7" fillId="0" borderId="10" xfId="45" applyNumberFormat="1" applyFont="1" applyFill="1" applyBorder="1" applyAlignment="1">
      <alignment horizontal="center" vertical="center"/>
    </xf>
    <xf numFmtId="43" fontId="4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18</xdr:col>
      <xdr:colOff>47625</xdr:colOff>
      <xdr:row>36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143000"/>
          <a:ext cx="85820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Jan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Jan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Jan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Jan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Jan%20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General_BD_Jan%20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Jan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Jan%20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Jan%20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Health_BD_Jan%20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Jan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Aig_BD_Jan%20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Jan%20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Jan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Jan%2020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Jan%20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UIIC_BD_Jan%202013_Flash%20Figure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Jan%20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Jan%2020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Jan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Jan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Jan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Lombard_BD_Jan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Jan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_BD_Jan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Jan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Ja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14426.344584847457</v>
          </cell>
          <cell r="C49">
            <v>127726.98633988084</v>
          </cell>
        </row>
        <row r="50">
          <cell r="B50">
            <v>12465.316901069566</v>
          </cell>
          <cell r="C50">
            <v>119595.76867920914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AN 2013"/>
    </sheetNames>
    <sheetDataSet>
      <sheetData sheetId="0">
        <row r="49">
          <cell r="B49">
            <v>5229.761569599999</v>
          </cell>
          <cell r="C49">
            <v>41982.5317131</v>
          </cell>
        </row>
        <row r="50">
          <cell r="B50">
            <v>3534.6878674000022</v>
          </cell>
          <cell r="C50">
            <v>32593.90249583055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14248.49613</v>
          </cell>
          <cell r="C49">
            <v>123001.57253000002</v>
          </cell>
        </row>
        <row r="50">
          <cell r="B50">
            <v>12518.33939</v>
          </cell>
          <cell r="C50">
            <v>98452.42499999999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12139.696015399988</v>
          </cell>
          <cell r="C49">
            <v>99748.84902249997</v>
          </cell>
        </row>
        <row r="50">
          <cell r="B50">
            <v>9015.693800999994</v>
          </cell>
          <cell r="C50">
            <v>69261.2691630773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120.69</v>
          </cell>
          <cell r="C49">
            <v>1753.9890299999997</v>
          </cell>
        </row>
        <row r="50">
          <cell r="B50">
            <v>115.27</v>
          </cell>
          <cell r="C50">
            <v>1212.960109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8046.130000000001</v>
          </cell>
          <cell r="C49">
            <v>57387.609726200004</v>
          </cell>
        </row>
        <row r="50">
          <cell r="B50">
            <v>2835.4999999999995</v>
          </cell>
          <cell r="C50">
            <v>18029.269999999997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7">
          <cell r="B47">
            <v>1258.6133721462072</v>
          </cell>
          <cell r="C47">
            <v>13007.50455251558</v>
          </cell>
        </row>
        <row r="48">
          <cell r="B48">
            <v>1222.16</v>
          </cell>
          <cell r="C48">
            <v>10907.317707144535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1850.0741020114</v>
          </cell>
          <cell r="C49">
            <v>4898.8568720114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0.6315871</v>
          </cell>
          <cell r="C49">
            <v>0.6315871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7804.71</v>
          </cell>
          <cell r="C49">
            <v>66409.99</v>
          </cell>
        </row>
        <row r="50">
          <cell r="B50">
            <v>15345.28</v>
          </cell>
          <cell r="C50">
            <v>100956.153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10900.985989550001</v>
          </cell>
          <cell r="C49">
            <v>46804.9871650656</v>
          </cell>
        </row>
        <row r="50">
          <cell r="B50">
            <v>8644.477792399999</v>
          </cell>
          <cell r="C50">
            <v>34853.819294400004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19246.918390400002</v>
          </cell>
          <cell r="C49">
            <v>173342.2335995</v>
          </cell>
        </row>
        <row r="50">
          <cell r="B50">
            <v>14784.446227700008</v>
          </cell>
          <cell r="C50">
            <v>137051.27059660002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2981.52572</v>
          </cell>
          <cell r="C49">
            <v>15649.38767</v>
          </cell>
        </row>
        <row r="50">
          <cell r="B50">
            <v>1323.96295318</v>
          </cell>
          <cell r="C50">
            <v>8881.30282318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734.108</v>
          </cell>
          <cell r="C49">
            <v>2712.21857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PRIL 2012 - Non-Life"/>
      <sheetName val="MAY 2012-Non-Life"/>
      <sheetName val="JUNE 2012-Non-Life"/>
      <sheetName val="JULY 2012-Non-Life"/>
      <sheetName val="AUG.2012-Non-Life"/>
      <sheetName val="SEPT.2012-Non-Life"/>
      <sheetName val="OCT.2012-Non-Life"/>
      <sheetName val="NOV.2012-Non-Life"/>
      <sheetName val="DEC.2012-Non-Life"/>
      <sheetName val="JAN.2013-Non-Life"/>
    </sheetNames>
    <sheetDataSet>
      <sheetData sheetId="9">
        <row r="49">
          <cell r="B49">
            <v>85564.06999999998</v>
          </cell>
          <cell r="C49">
            <v>817988.79</v>
          </cell>
        </row>
        <row r="50">
          <cell r="B50">
            <v>70136.02000000002</v>
          </cell>
          <cell r="C50">
            <v>698844.34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'2013"/>
    </sheetNames>
    <sheetDataSet>
      <sheetData sheetId="0">
        <row r="48">
          <cell r="B48">
            <v>83215.99999999999</v>
          </cell>
          <cell r="C48">
            <v>732652</v>
          </cell>
        </row>
        <row r="49">
          <cell r="B49">
            <v>68137</v>
          </cell>
          <cell r="C49">
            <v>618482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pt to flash "/>
    </sheetNames>
    <sheetDataSet>
      <sheetData sheetId="0">
        <row r="48">
          <cell r="C48">
            <v>69299.89955</v>
          </cell>
          <cell r="D48">
            <v>60800</v>
          </cell>
          <cell r="I48">
            <v>763743.4755808</v>
          </cell>
          <cell r="J48">
            <v>641637.1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55343.07000000003</v>
          </cell>
          <cell r="C52">
            <v>532007.4600000001</v>
          </cell>
        </row>
        <row r="53">
          <cell r="B53">
            <v>49970.79</v>
          </cell>
          <cell r="C53">
            <v>489782.76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9550.07</v>
          </cell>
          <cell r="C49">
            <v>92325.31</v>
          </cell>
        </row>
        <row r="50">
          <cell r="B50">
            <v>8729.43</v>
          </cell>
          <cell r="C50">
            <v>78817.34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'13"/>
    </sheetNames>
    <sheetDataSet>
      <sheetData sheetId="0">
        <row r="11">
          <cell r="C11">
            <v>26573.88</v>
          </cell>
          <cell r="D11">
            <v>253151.47</v>
          </cell>
        </row>
        <row r="12">
          <cell r="C12">
            <v>26070.54</v>
          </cell>
          <cell r="D12">
            <v>205622.5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16210.657224909999</v>
          </cell>
          <cell r="C49">
            <v>169820.55893725646</v>
          </cell>
        </row>
        <row r="50">
          <cell r="B50">
            <v>14171.75</v>
          </cell>
          <cell r="C50">
            <v>143579.89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24249.020311199998</v>
          </cell>
          <cell r="C49">
            <v>211510.704404</v>
          </cell>
        </row>
        <row r="50">
          <cell r="B50">
            <v>16137.744763100005</v>
          </cell>
          <cell r="C50">
            <v>158242.25959459995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65956.86108611063</v>
          </cell>
          <cell r="C49">
            <v>515885.6370185895</v>
          </cell>
        </row>
        <row r="50">
          <cell r="B50">
            <v>49576.60282780391</v>
          </cell>
          <cell r="C50">
            <v>430854.64455541555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39297.53855</v>
          </cell>
          <cell r="C49">
            <v>321131.20200999995</v>
          </cell>
        </row>
        <row r="50">
          <cell r="B50">
            <v>30359.17605</v>
          </cell>
          <cell r="C50">
            <v>265374.11732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21117.734437154846</v>
          </cell>
          <cell r="C49">
            <v>199816.13726953015</v>
          </cell>
        </row>
        <row r="50">
          <cell r="B50">
            <v>16472.72597572605</v>
          </cell>
          <cell r="C50">
            <v>148555.28626324443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15541.68060999997</v>
          </cell>
          <cell r="D49">
            <v>132943.0030630986</v>
          </cell>
        </row>
        <row r="50">
          <cell r="C50">
            <v>11215.040785996103</v>
          </cell>
          <cell r="D50">
            <v>112306.46730147472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UARY'13"/>
    </sheetNames>
    <sheetDataSet>
      <sheetData sheetId="0">
        <row r="49">
          <cell r="B49">
            <v>9399.0891046</v>
          </cell>
          <cell r="C49">
            <v>92641.96746559998</v>
          </cell>
        </row>
        <row r="50">
          <cell r="B50">
            <v>9965.5813415</v>
          </cell>
          <cell r="C50">
            <v>76346.5293461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1" sqref="A1:G39"/>
      <selection pane="topRight" activeCell="A1" sqref="A1:G39"/>
      <selection pane="bottomLeft" activeCell="A1" sqref="A1:G39"/>
      <selection pane="bottomRight" activeCell="E28" sqref="E28:E33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6" t="s">
        <v>0</v>
      </c>
      <c r="B1" s="26"/>
      <c r="C1" s="26"/>
      <c r="D1" s="26"/>
      <c r="E1" s="26"/>
      <c r="F1" s="26"/>
      <c r="G1" s="1"/>
      <c r="H1" s="1"/>
    </row>
    <row r="2" spans="1:8" s="2" customFormat="1" ht="15.75" customHeight="1">
      <c r="A2" s="27" t="s">
        <v>1</v>
      </c>
      <c r="B2" s="27"/>
      <c r="C2" s="27"/>
      <c r="D2" s="27"/>
      <c r="E2" s="27"/>
      <c r="F2" s="27"/>
      <c r="G2" s="3"/>
      <c r="H2" s="1"/>
    </row>
    <row r="3" spans="1:6" ht="15" customHeight="1">
      <c r="A3" s="28" t="s">
        <v>2</v>
      </c>
      <c r="B3" s="28"/>
      <c r="C3" s="28"/>
      <c r="D3" s="28"/>
      <c r="E3" s="28"/>
      <c r="F3" s="28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29" t="s">
        <v>4</v>
      </c>
      <c r="B5" s="30" t="s">
        <v>5</v>
      </c>
      <c r="C5" s="31"/>
      <c r="D5" s="32" t="s">
        <v>6</v>
      </c>
      <c r="E5" s="33"/>
      <c r="F5" s="34" t="s">
        <v>7</v>
      </c>
    </row>
    <row r="6" spans="1:6" ht="26.25" customHeight="1">
      <c r="A6" s="29"/>
      <c r="B6" s="7" t="s">
        <v>8</v>
      </c>
      <c r="C6" s="7" t="s">
        <v>9</v>
      </c>
      <c r="D6" s="7" t="s">
        <v>8</v>
      </c>
      <c r="E6" s="7" t="s">
        <v>9</v>
      </c>
      <c r="F6" s="34"/>
    </row>
    <row r="7" spans="1:6" ht="18">
      <c r="A7" s="8" t="s">
        <v>10</v>
      </c>
      <c r="B7" s="9">
        <f>'[1]New Format'!$B$49/100</f>
        <v>144.26344584847456</v>
      </c>
      <c r="C7" s="9">
        <f>'[1]New Format'!$B$50/100</f>
        <v>124.65316901069565</v>
      </c>
      <c r="D7" s="9">
        <f>'[1]New Format'!$C$49/100</f>
        <v>1277.2698633988084</v>
      </c>
      <c r="E7" s="9">
        <f>'[1]New Format'!$C$50/100</f>
        <v>1195.9576867920914</v>
      </c>
      <c r="F7" s="10">
        <f>(D7-E7)/E7*100</f>
        <v>6.798917512275879</v>
      </c>
    </row>
    <row r="8" spans="1:8" s="11" customFormat="1" ht="18">
      <c r="A8" s="8" t="s">
        <v>11</v>
      </c>
      <c r="B8" s="9">
        <f>'[2]New Format'!$B$49/100</f>
        <v>192.46918390400003</v>
      </c>
      <c r="C8" s="9">
        <f>'[2]New Format'!$B$50/100</f>
        <v>147.84446227700008</v>
      </c>
      <c r="D8" s="9">
        <f>'[2]New Format'!$C$49/100</f>
        <v>1733.4223359950001</v>
      </c>
      <c r="E8" s="9">
        <f>'[2]New Format'!$C$50/100</f>
        <v>1370.512705966</v>
      </c>
      <c r="F8" s="10">
        <f aca="true" t="shared" si="0" ref="F8:F35">(D8-E8)/E8*100</f>
        <v>26.47984425457805</v>
      </c>
      <c r="G8" s="4"/>
      <c r="H8" s="4"/>
    </row>
    <row r="9" spans="1:8" s="11" customFormat="1" ht="18">
      <c r="A9" s="8" t="s">
        <v>12</v>
      </c>
      <c r="B9" s="9">
        <f>'[3]New Format Mail'!$B$49/100</f>
        <v>162.1065722491</v>
      </c>
      <c r="C9" s="9">
        <f>'[3]New Format Mail'!$B$50/100</f>
        <v>141.7175</v>
      </c>
      <c r="D9" s="9">
        <f>'[3]New Format Mail'!$C$49/100</f>
        <v>1698.2055893725646</v>
      </c>
      <c r="E9" s="9">
        <f>'[3]New Format Mail'!$C$50/100</f>
        <v>1435.7989000000002</v>
      </c>
      <c r="F9" s="10">
        <f t="shared" si="0"/>
        <v>18.276005739561743</v>
      </c>
      <c r="G9" s="4"/>
      <c r="H9" s="4"/>
    </row>
    <row r="10" spans="1:8" s="11" customFormat="1" ht="18">
      <c r="A10" s="8" t="s">
        <v>13</v>
      </c>
      <c r="B10" s="9">
        <f>'[4]New Format'!$B$49/100</f>
        <v>242.490203112</v>
      </c>
      <c r="C10" s="9">
        <f>'[4]New Format'!$B$50/100</f>
        <v>161.37744763100005</v>
      </c>
      <c r="D10" s="9">
        <f>'[4]New Format'!$C$49/100</f>
        <v>2115.10704404</v>
      </c>
      <c r="E10" s="9">
        <f>'[4]New Format'!$C$50/100</f>
        <v>1582.4225959459995</v>
      </c>
      <c r="F10" s="10">
        <f t="shared" si="0"/>
        <v>33.662591109270174</v>
      </c>
      <c r="G10" s="4"/>
      <c r="H10" s="4"/>
    </row>
    <row r="11" spans="1:8" s="11" customFormat="1" ht="18">
      <c r="A11" s="8" t="s">
        <v>14</v>
      </c>
      <c r="B11" s="9">
        <f>'[5]Current Month'!$B$49/100</f>
        <v>659.5686108611063</v>
      </c>
      <c r="C11" s="9">
        <f>'[5]Current Month'!$B$50/100</f>
        <v>495.7660282780391</v>
      </c>
      <c r="D11" s="9">
        <f>'[5]Current Month'!$C$49/100</f>
        <v>5158.856370185895</v>
      </c>
      <c r="E11" s="9">
        <f>'[5]Current Month'!$C$50/100</f>
        <v>4308.546445554155</v>
      </c>
      <c r="F11" s="10">
        <f t="shared" si="0"/>
        <v>19.735424356609784</v>
      </c>
      <c r="G11" s="4"/>
      <c r="H11" s="4"/>
    </row>
    <row r="12" spans="1:8" s="11" customFormat="1" ht="18">
      <c r="A12" s="8" t="s">
        <v>15</v>
      </c>
      <c r="B12" s="9">
        <f>'[6]New Format'!$B$49/100</f>
        <v>392.97538549999996</v>
      </c>
      <c r="C12" s="9">
        <f>'[6]New Format'!$B$50/100</f>
        <v>303.59176049999996</v>
      </c>
      <c r="D12" s="9">
        <f>'[6]New Format'!$C$49/100</f>
        <v>3211.3120200999997</v>
      </c>
      <c r="E12" s="9">
        <f>'[6]New Format'!$C$50/100</f>
        <v>2653.7411732</v>
      </c>
      <c r="F12" s="10">
        <f t="shared" si="0"/>
        <v>21.01074711169574</v>
      </c>
      <c r="G12" s="4"/>
      <c r="H12" s="4"/>
    </row>
    <row r="13" spans="1:8" s="11" customFormat="1" ht="18">
      <c r="A13" s="8" t="s">
        <v>16</v>
      </c>
      <c r="B13" s="9">
        <f>'[7]New Format'!$B$49/100</f>
        <v>211.17734437154846</v>
      </c>
      <c r="C13" s="9">
        <f>'[7]New Format'!$B$50/100</f>
        <v>164.7272597572605</v>
      </c>
      <c r="D13" s="9">
        <f>'[7]New Format'!$C$49/100</f>
        <v>1998.1613726953015</v>
      </c>
      <c r="E13" s="9">
        <f>'[7]New Format'!$C$50/100</f>
        <v>1485.5528626324442</v>
      </c>
      <c r="F13" s="10">
        <f t="shared" si="0"/>
        <v>34.506244978351</v>
      </c>
      <c r="G13" s="4"/>
      <c r="H13" s="4"/>
    </row>
    <row r="14" spans="1:8" s="11" customFormat="1" ht="18" customHeight="1">
      <c r="A14" s="8" t="s">
        <v>17</v>
      </c>
      <c r="B14" s="9">
        <f>'[8]MBF'!$C$49/100</f>
        <v>155.4168060999997</v>
      </c>
      <c r="C14" s="9">
        <f>'[8]MBF'!$C$50/100</f>
        <v>112.15040785996104</v>
      </c>
      <c r="D14" s="9">
        <f>'[8]MBF'!$D$49/100</f>
        <v>1329.4300306309858</v>
      </c>
      <c r="E14" s="9">
        <f>'[8]MBF'!$D$50/100</f>
        <v>1123.0646730147473</v>
      </c>
      <c r="F14" s="10">
        <f t="shared" si="0"/>
        <v>18.375198025085478</v>
      </c>
      <c r="G14" s="4"/>
      <c r="H14" s="4"/>
    </row>
    <row r="15" spans="1:8" s="11" customFormat="1" ht="18" customHeight="1">
      <c r="A15" s="8" t="s">
        <v>18</v>
      </c>
      <c r="B15" s="9">
        <f>'[9]New Format-NONLIFE JANUARY''13'!$B$49/100</f>
        <v>93.990891046</v>
      </c>
      <c r="C15" s="9">
        <f>'[9]New Format-NONLIFE JANUARY''13'!$B$50/100</f>
        <v>99.655813415</v>
      </c>
      <c r="D15" s="9">
        <f>'[9]New Format-NONLIFE JANUARY''13'!$C$49/100</f>
        <v>926.4196746559999</v>
      </c>
      <c r="E15" s="9">
        <f>'[9]New Format-NONLIFE JANUARY''13'!$C$50/100</f>
        <v>763.465293461</v>
      </c>
      <c r="F15" s="10">
        <f t="shared" si="0"/>
        <v>21.34404570720988</v>
      </c>
      <c r="G15" s="4"/>
      <c r="H15" s="4"/>
    </row>
    <row r="16" spans="1:8" s="11" customFormat="1" ht="18" customHeight="1">
      <c r="A16" s="8" t="s">
        <v>19</v>
      </c>
      <c r="B16" s="9">
        <f>'[10]USGI -JAN 2013'!$B$49/100</f>
        <v>52.297615695999994</v>
      </c>
      <c r="C16" s="9">
        <f>'[10]USGI -JAN 2013'!$B$50/100</f>
        <v>35.346878674000024</v>
      </c>
      <c r="D16" s="9">
        <f>'[10]USGI -JAN 2013'!$C$49/100</f>
        <v>419.82531713099996</v>
      </c>
      <c r="E16" s="9">
        <f>'[10]USGI -JAN 2013'!$C$50/100</f>
        <v>325.9390249583055</v>
      </c>
      <c r="F16" s="10">
        <f t="shared" si="0"/>
        <v>28.80486378846612</v>
      </c>
      <c r="G16" s="4"/>
      <c r="H16" s="4"/>
    </row>
    <row r="17" spans="1:8" s="11" customFormat="1" ht="18">
      <c r="A17" s="12" t="s">
        <v>20</v>
      </c>
      <c r="B17" s="13">
        <f>'[11]Sheet1'!$B$49/100</f>
        <v>142.4849613</v>
      </c>
      <c r="C17" s="13">
        <f>'[11]Sheet1'!$B$50/100</f>
        <v>125.1833939</v>
      </c>
      <c r="D17" s="9">
        <f>'[11]Sheet1'!$C$49/100</f>
        <v>1230.0157253000002</v>
      </c>
      <c r="E17" s="9">
        <f>'[11]Sheet1'!$C$50/100</f>
        <v>984.5242499999999</v>
      </c>
      <c r="F17" s="10">
        <f t="shared" si="0"/>
        <v>24.9350359120154</v>
      </c>
      <c r="G17" s="4"/>
      <c r="H17" s="4"/>
    </row>
    <row r="18" spans="1:8" s="11" customFormat="1" ht="18">
      <c r="A18" s="12" t="s">
        <v>21</v>
      </c>
      <c r="B18" s="13">
        <f>'[12]New Format'!$B$49/100</f>
        <v>121.39696015399988</v>
      </c>
      <c r="C18" s="13">
        <f>'[12]New Format'!$B$50/100</f>
        <v>90.15693800999993</v>
      </c>
      <c r="D18" s="9">
        <f>'[12]New Format'!$C$49/100</f>
        <v>997.4884902249997</v>
      </c>
      <c r="E18" s="9">
        <f>'[12]New Format'!$C$50/100</f>
        <v>692.612691630773</v>
      </c>
      <c r="F18" s="10">
        <f t="shared" si="0"/>
        <v>44.018222922884846</v>
      </c>
      <c r="G18" s="4"/>
      <c r="H18" s="4"/>
    </row>
    <row r="19" spans="1:8" s="11" customFormat="1" ht="18">
      <c r="A19" s="12" t="s">
        <v>22</v>
      </c>
      <c r="B19" s="13">
        <f>'[13]New Format'!$B$49/100</f>
        <v>1.2069</v>
      </c>
      <c r="C19" s="13">
        <f>'[13]New Format'!$B$50/100</f>
        <v>1.1527</v>
      </c>
      <c r="D19" s="9">
        <f>'[13]New Format'!$C$49/100</f>
        <v>17.539890299999996</v>
      </c>
      <c r="E19" s="9">
        <f>'[13]New Format'!$C$50/100</f>
        <v>12.129601090000001</v>
      </c>
      <c r="F19" s="10">
        <f t="shared" si="0"/>
        <v>44.60401599241706</v>
      </c>
      <c r="G19" s="4"/>
      <c r="H19" s="4"/>
    </row>
    <row r="20" spans="1:8" s="11" customFormat="1" ht="18">
      <c r="A20" s="12" t="s">
        <v>23</v>
      </c>
      <c r="B20" s="13">
        <f>'[14]New Format'!$B$49/100</f>
        <v>80.46130000000001</v>
      </c>
      <c r="C20" s="13">
        <f>'[14]New Format'!$B$50/100</f>
        <v>28.354999999999997</v>
      </c>
      <c r="D20" s="9">
        <f>'[14]New Format'!$C$49/100</f>
        <v>573.876097262</v>
      </c>
      <c r="E20" s="9">
        <f>'[14]New Format'!$C$50/100</f>
        <v>180.29269999999997</v>
      </c>
      <c r="F20" s="10">
        <f t="shared" si="0"/>
        <v>218.30245886938303</v>
      </c>
      <c r="G20" s="4"/>
      <c r="H20" s="4"/>
    </row>
    <row r="21" spans="1:8" s="11" customFormat="1" ht="18">
      <c r="A21" s="12" t="s">
        <v>24</v>
      </c>
      <c r="B21" s="13">
        <f>'[15]Sheet1'!$B$47/100</f>
        <v>12.586133721462073</v>
      </c>
      <c r="C21" s="13">
        <f>'[15]Sheet1'!$B$48/100</f>
        <v>12.2216</v>
      </c>
      <c r="D21" s="9">
        <f>'[15]Sheet1'!$C$47/100</f>
        <v>130.07504552515582</v>
      </c>
      <c r="E21" s="9">
        <f>'[15]Sheet1'!$C$48/100</f>
        <v>109.07317707144536</v>
      </c>
      <c r="F21" s="10">
        <f t="shared" si="0"/>
        <v>19.254842498952577</v>
      </c>
      <c r="G21" s="4"/>
      <c r="H21" s="4"/>
    </row>
    <row r="22" spans="1:8" s="11" customFormat="1" ht="18">
      <c r="A22" s="8" t="s">
        <v>25</v>
      </c>
      <c r="B22" s="9">
        <f>'[16]New Format'!$B$49/100</f>
        <v>18.500741020114003</v>
      </c>
      <c r="C22" s="14" t="s">
        <v>26</v>
      </c>
      <c r="D22" s="9">
        <f>'[16]New Format'!$C$49/100</f>
        <v>48.988568720113996</v>
      </c>
      <c r="E22" s="14" t="s">
        <v>26</v>
      </c>
      <c r="F22" s="15" t="s">
        <v>26</v>
      </c>
      <c r="G22" s="4"/>
      <c r="H22" s="4"/>
    </row>
    <row r="23" spans="1:8" s="11" customFormat="1" ht="18">
      <c r="A23" s="8" t="s">
        <v>27</v>
      </c>
      <c r="B23" s="9">
        <f>'[17]New Format'!$B$49/100</f>
        <v>0.006315871</v>
      </c>
      <c r="C23" s="14" t="s">
        <v>26</v>
      </c>
      <c r="D23" s="9">
        <f>'[17]New Format'!$C$49/100</f>
        <v>0.006315871</v>
      </c>
      <c r="E23" s="14" t="s">
        <v>26</v>
      </c>
      <c r="F23" s="15" t="s">
        <v>26</v>
      </c>
      <c r="G23" s="4"/>
      <c r="H23" s="4"/>
    </row>
    <row r="24" spans="1:8" s="11" customFormat="1" ht="18">
      <c r="A24" s="12" t="s">
        <v>28</v>
      </c>
      <c r="B24" s="13">
        <f>'[18]New Format'!$B$49/100</f>
        <v>78.0471</v>
      </c>
      <c r="C24" s="13">
        <f>'[18]New Format'!$B$50/100</f>
        <v>153.4528</v>
      </c>
      <c r="D24" s="16">
        <f>'[18]New Format'!$C$49/100</f>
        <v>664.0999</v>
      </c>
      <c r="E24" s="9">
        <f>'[18]New Format'!$C$50/100</f>
        <v>1009.5615300000001</v>
      </c>
      <c r="F24" s="10">
        <f t="shared" si="0"/>
        <v>-34.21897722271569</v>
      </c>
      <c r="G24" s="4"/>
      <c r="H24" s="4"/>
    </row>
    <row r="25" spans="1:8" s="11" customFormat="1" ht="18">
      <c r="A25" s="12" t="s">
        <v>29</v>
      </c>
      <c r="B25" s="13">
        <f>'[19]New Format'!$B$49/100</f>
        <v>109.00985989550001</v>
      </c>
      <c r="C25" s="13">
        <f>'[19]New Format'!$B$50/100</f>
        <v>86.444777924</v>
      </c>
      <c r="D25" s="9">
        <f>'[19]New Format'!$C$49/100</f>
        <v>468.049871650656</v>
      </c>
      <c r="E25" s="9">
        <f>'[19]New Format'!$C$50/100</f>
        <v>348.53819294400006</v>
      </c>
      <c r="F25" s="10">
        <f t="shared" si="0"/>
        <v>34.28940676405526</v>
      </c>
      <c r="G25" s="4"/>
      <c r="H25" s="4"/>
    </row>
    <row r="26" spans="1:8" s="11" customFormat="1" ht="18">
      <c r="A26" s="12" t="s">
        <v>30</v>
      </c>
      <c r="B26" s="13">
        <f>'[20]Monthly Premium Data'!$B$49/100</f>
        <v>29.8152572</v>
      </c>
      <c r="C26" s="13">
        <f>'[20]Monthly Premium Data'!$B$50/100</f>
        <v>13.2396295318</v>
      </c>
      <c r="D26" s="9">
        <f>'[20]Monthly Premium Data'!$C$49/100</f>
        <v>156.4938767</v>
      </c>
      <c r="E26" s="9">
        <f>'[20]Monthly Premium Data'!$C$50/100</f>
        <v>88.8130282318</v>
      </c>
      <c r="F26" s="10">
        <f t="shared" si="0"/>
        <v>76.2059911880884</v>
      </c>
      <c r="G26" s="4"/>
      <c r="H26" s="4"/>
    </row>
    <row r="27" spans="1:8" s="11" customFormat="1" ht="18">
      <c r="A27" s="8" t="s">
        <v>31</v>
      </c>
      <c r="B27" s="9">
        <f>'[21]New Format'!$B$49/100</f>
        <v>7.34108</v>
      </c>
      <c r="C27" s="14" t="s">
        <v>26</v>
      </c>
      <c r="D27" s="9">
        <f>'[21]New Format'!$C$49/100</f>
        <v>27.1221857</v>
      </c>
      <c r="E27" s="14" t="s">
        <v>26</v>
      </c>
      <c r="F27" s="15" t="s">
        <v>26</v>
      </c>
      <c r="G27" s="4"/>
      <c r="H27" s="4"/>
    </row>
    <row r="28" spans="1:8" s="11" customFormat="1" ht="18">
      <c r="A28" s="17" t="s">
        <v>32</v>
      </c>
      <c r="B28" s="13">
        <f>'[22]JAN.2013-Non-Life'!$B$49/100</f>
        <v>855.6406999999998</v>
      </c>
      <c r="C28" s="13">
        <f>'[22]JAN.2013-Non-Life'!$B$50/100</f>
        <v>701.3602000000002</v>
      </c>
      <c r="D28" s="13">
        <f>'[22]JAN.2013-Non-Life'!$C$49/100</f>
        <v>8179.887900000001</v>
      </c>
      <c r="E28" s="13">
        <f>'[22]JAN.2013-Non-Life'!$C$50/100</f>
        <v>6988.4434</v>
      </c>
      <c r="F28" s="10">
        <f t="shared" si="0"/>
        <v>17.048782279613235</v>
      </c>
      <c r="G28" s="4"/>
      <c r="H28" s="4"/>
    </row>
    <row r="29" spans="1:8" s="11" customFormat="1" ht="18">
      <c r="A29" s="17" t="s">
        <v>33</v>
      </c>
      <c r="B29" s="13">
        <f>'[23]Jan''2013'!$B$48/100</f>
        <v>832.1599999999999</v>
      </c>
      <c r="C29" s="13">
        <f>'[23]Jan''2013'!$B$49/100</f>
        <v>681.37</v>
      </c>
      <c r="D29" s="9">
        <f>'[23]Jan''2013'!$C$48/100</f>
        <v>7326.52</v>
      </c>
      <c r="E29" s="9">
        <f>'[23]Jan''2013'!$C$49/100</f>
        <v>6184.82</v>
      </c>
      <c r="F29" s="10">
        <f t="shared" si="0"/>
        <v>18.45971265129787</v>
      </c>
      <c r="G29" s="4"/>
      <c r="H29" s="4"/>
    </row>
    <row r="30" spans="1:8" s="11" customFormat="1" ht="18">
      <c r="A30" s="17" t="s">
        <v>34</v>
      </c>
      <c r="B30" s="13">
        <f>'[24]dept to flash '!$C$48/100</f>
        <v>692.9989955</v>
      </c>
      <c r="C30" s="13">
        <f>'[24]dept to flash '!$D$48/100</f>
        <v>608</v>
      </c>
      <c r="D30" s="13">
        <f>'[24]dept to flash '!$I$48/100</f>
        <v>7637.434755808</v>
      </c>
      <c r="E30" s="13">
        <f>'[24]dept to flash '!$J$48/100</f>
        <v>6416.371</v>
      </c>
      <c r="F30" s="10">
        <f t="shared" si="0"/>
        <v>19.030441908798597</v>
      </c>
      <c r="G30" s="4"/>
      <c r="H30" s="4"/>
    </row>
    <row r="31" spans="1:8" s="11" customFormat="1" ht="18">
      <c r="A31" s="17" t="s">
        <v>35</v>
      </c>
      <c r="B31" s="9">
        <f>'[25]Sheet1'!$B$52/100</f>
        <v>553.4307000000003</v>
      </c>
      <c r="C31" s="9">
        <f>'[25]Sheet1'!$B$53/100</f>
        <v>499.7079</v>
      </c>
      <c r="D31" s="9">
        <f>'[25]Sheet1'!$C$52/100</f>
        <v>5320.074600000001</v>
      </c>
      <c r="E31" s="9">
        <f>'[25]Sheet1'!$C$53/100</f>
        <v>4897.8276000000005</v>
      </c>
      <c r="F31" s="10">
        <f t="shared" si="0"/>
        <v>8.621107856062558</v>
      </c>
      <c r="G31" s="4"/>
      <c r="H31" s="4"/>
    </row>
    <row r="32" spans="1:8" s="11" customFormat="1" ht="18">
      <c r="A32" s="8" t="s">
        <v>36</v>
      </c>
      <c r="B32" s="9">
        <f>'[26]New Format'!$B$49/100</f>
        <v>95.5007</v>
      </c>
      <c r="C32" s="9">
        <f>'[26]New Format'!$B$50/100</f>
        <v>87.2943</v>
      </c>
      <c r="D32" s="9">
        <f>'[26]New Format'!$C$49/100</f>
        <v>923.2531</v>
      </c>
      <c r="E32" s="9">
        <f>'[26]New Format'!$C$50/100</f>
        <v>788.1734</v>
      </c>
      <c r="F32" s="10">
        <f t="shared" si="0"/>
        <v>17.138322607690135</v>
      </c>
      <c r="G32" s="4"/>
      <c r="H32" s="4"/>
    </row>
    <row r="33" spans="1:8" s="11" customFormat="1" ht="18">
      <c r="A33" s="8" t="s">
        <v>37</v>
      </c>
      <c r="B33" s="9">
        <f>'[27]Jan''13'!$C$11/100</f>
        <v>265.7388</v>
      </c>
      <c r="C33" s="9">
        <f>'[27]Jan''13'!$C$12/100</f>
        <v>260.7054</v>
      </c>
      <c r="D33" s="9">
        <f>'[27]Jan''13'!$D$11/100</f>
        <v>2531.5147</v>
      </c>
      <c r="E33" s="9">
        <f>'[27]Jan''13'!$D$12/100</f>
        <v>2056.225</v>
      </c>
      <c r="F33" s="10">
        <f t="shared" si="0"/>
        <v>23.114673734635087</v>
      </c>
      <c r="G33" s="4"/>
      <c r="H33" s="4"/>
    </row>
    <row r="34" spans="1:7" s="11" customFormat="1" ht="18">
      <c r="A34" s="18" t="s">
        <v>38</v>
      </c>
      <c r="B34" s="19">
        <f>SUM(B7:B27)</f>
        <v>2907.612667850305</v>
      </c>
      <c r="C34" s="19">
        <f>SUM(C7:C27)</f>
        <v>2297.0375667687563</v>
      </c>
      <c r="D34" s="19">
        <f>SUM(D7:D27)</f>
        <v>24181.765585459474</v>
      </c>
      <c r="E34" s="19">
        <f>SUM(E7:E27)</f>
        <v>19670.546532492765</v>
      </c>
      <c r="F34" s="20">
        <f t="shared" si="0"/>
        <v>22.93387753876009</v>
      </c>
      <c r="G34" s="4"/>
    </row>
    <row r="35" spans="1:7" s="11" customFormat="1" ht="18">
      <c r="A35" s="18" t="s">
        <v>39</v>
      </c>
      <c r="B35" s="19">
        <f>SUM(B28:B33)</f>
        <v>3295.4698955000003</v>
      </c>
      <c r="C35" s="19">
        <f>SUM(C28:C33)</f>
        <v>2838.4378</v>
      </c>
      <c r="D35" s="19">
        <f>SUM(D28:D33)</f>
        <v>31918.685055808004</v>
      </c>
      <c r="E35" s="19">
        <f>SUM(E28:E33)</f>
        <v>27331.860399999998</v>
      </c>
      <c r="F35" s="20">
        <f t="shared" si="0"/>
        <v>16.781970157465047</v>
      </c>
      <c r="G35" s="4"/>
    </row>
    <row r="36" spans="1:6" ht="19.5" customHeight="1">
      <c r="A36" s="18" t="s">
        <v>40</v>
      </c>
      <c r="B36" s="19">
        <f>+B34+B35</f>
        <v>6203.0825633503055</v>
      </c>
      <c r="C36" s="19">
        <f>+C34+C35</f>
        <v>5135.475366768756</v>
      </c>
      <c r="D36" s="19">
        <f>+D34+D35</f>
        <v>56100.45064126748</v>
      </c>
      <c r="E36" s="19">
        <f>+E34+E35</f>
        <v>47002.40693249276</v>
      </c>
      <c r="F36" s="20">
        <f>(D36-E36)/E36*100</f>
        <v>19.35654853131626</v>
      </c>
    </row>
    <row r="37" spans="1:6" ht="18">
      <c r="A37" s="21"/>
      <c r="B37" s="22"/>
      <c r="C37" s="22"/>
      <c r="D37" s="22"/>
      <c r="E37" s="22"/>
      <c r="F37" s="23"/>
    </row>
    <row r="38" spans="1:6" ht="12.75" customHeight="1">
      <c r="A38" s="25" t="s">
        <v>41</v>
      </c>
      <c r="B38" s="25"/>
      <c r="C38" s="25"/>
      <c r="D38" s="25"/>
      <c r="E38" s="25"/>
      <c r="F38" s="25"/>
    </row>
    <row r="39" spans="1:6" ht="15">
      <c r="A39" s="25" t="s">
        <v>42</v>
      </c>
      <c r="B39" s="25"/>
      <c r="C39" s="25"/>
      <c r="D39" s="25"/>
      <c r="E39" s="25"/>
      <c r="F39" s="25"/>
    </row>
    <row r="40" ht="12.75">
      <c r="D40" s="24"/>
    </row>
    <row r="41" spans="4:5" ht="12.75">
      <c r="D41" s="24"/>
      <c r="E41" s="24"/>
    </row>
    <row r="43" spans="2:3" ht="12.75">
      <c r="B43" s="24"/>
      <c r="C43" s="24"/>
    </row>
    <row r="44" ht="12.75">
      <c r="B44" s="24"/>
    </row>
    <row r="45" ht="12.75">
      <c r="B45" s="24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2013-03-19T05:19:27Z</dcterms:modified>
  <cp:category/>
  <cp:version/>
  <cp:contentType/>
  <cp:contentStatus/>
</cp:coreProperties>
</file>