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-life 02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'non-life 022011'!$A$1:$F$44</definedName>
  </definedNames>
  <calcPr fullCalcOnLoad="1"/>
</workbook>
</file>

<file path=xl/sharedStrings.xml><?xml version="1.0" encoding="utf-8"?>
<sst xmlns="http://schemas.openxmlformats.org/spreadsheetml/2006/main" count="49" uniqueCount="47">
  <si>
    <t>INSURANCE REGULATORY AND DEVELOPMENT AUTHORITY</t>
  </si>
  <si>
    <t>FLASH FIGURES -- NON LIFE INSURERS</t>
  </si>
  <si>
    <t>GROSS PREMIUM UNDERWRITTEN FOR  AND UPTO THE  MONTH  OF FEBRUARY, 2011</t>
  </si>
  <si>
    <t>(` crore)</t>
  </si>
  <si>
    <t>INSURER</t>
  </si>
  <si>
    <t>FEBRUARY</t>
  </si>
  <si>
    <t>APRIL-FEBRUARY</t>
  </si>
  <si>
    <t>GROWTH OVER THE CORRESPONDING PERIOD OF PREVIOUS YEAR</t>
  </si>
  <si>
    <t>2010-11</t>
  </si>
  <si>
    <t>2009-10*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</si>
  <si>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</si>
  <si>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</si>
  <si>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</si>
  <si>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</si>
  <si>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</si>
  <si>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</si>
  <si>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</si>
  <si>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</si>
  <si>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</si>
  <si>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</si>
  <si>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</si>
  <si>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</si>
  <si>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</si>
  <si>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</si>
  <si>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L&amp;T @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</si>
  <si>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</si>
  <si>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</si>
  <si>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</si>
  <si>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</si>
  <si>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</si>
  <si>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</si>
  <si>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</si>
  <si>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</si>
  <si>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</si>
  <si>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</si>
  <si>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</si>
  <si>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</si>
  <si>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</si>
  <si>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$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</si>
  <si>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</si>
  <si>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</si>
  <si>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</si>
  <si>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</si>
  <si>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 @ Commenced operations in October, 2010</t>
  </si>
  <si>
    <t xml:space="preserve">        $ Commenced operations in March, 2010</t>
  </si>
  <si>
    <t xml:space="preserve">        # Commenced operations in April, 2010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</si>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</sst>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8" fillId="0" borderId="1" xfId="18" applyNumberFormat="1" applyFont="1" applyFill="1" applyBorder="1" applyAlignment="1">
      <alignment/>
    </xf>
    <xf numFmtId="2" fontId="8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7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9" fillId="0" borderId="1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2" fontId="7" fillId="0" borderId="0" xfId="18" applyNumberFormat="1" applyFont="1" applyFill="1" applyBorder="1" applyAlignment="1">
      <alignment vertical="top" wrapText="1"/>
    </xf>
    <xf numFmtId="2" fontId="8" fillId="0" borderId="0" xfId="18" applyNumberFormat="1" applyFont="1" applyFill="1" applyBorder="1" applyAlignment="1">
      <alignment/>
    </xf>
    <xf numFmtId="2" fontId="8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February, 2011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(crores)'!$J$104:$J$115</c:f>
              <c:numCache>
                <c:ptCount val="12"/>
                <c:pt idx="0">
                  <c:v>3733.4791368915576</c:v>
                </c:pt>
                <c:pt idx="1">
                  <c:v>6218.419377893012</c:v>
                </c:pt>
                <c:pt idx="2">
                  <c:v>8829.331518615956</c:v>
                </c:pt>
                <c:pt idx="3">
                  <c:v>11679.792099999999</c:v>
                </c:pt>
                <c:pt idx="4">
                  <c:v>14219.4647</c:v>
                </c:pt>
                <c:pt idx="5">
                  <c:v>16822.2079</c:v>
                </c:pt>
                <c:pt idx="6">
                  <c:v>19680.937421715316</c:v>
                </c:pt>
                <c:pt idx="7">
                  <c:v>22207.447559283122</c:v>
                </c:pt>
                <c:pt idx="8">
                  <c:v>25172.492710124534</c:v>
                </c:pt>
                <c:pt idx="9">
                  <c:v>28161.962978150797</c:v>
                </c:pt>
                <c:pt idx="10">
                  <c:v>30942.461398119616</c:v>
                </c:pt>
                <c:pt idx="11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(crores)'!$K$104:$K$115</c:f>
              <c:numCache>
                <c:ptCount val="12"/>
                <c:pt idx="0">
                  <c:v>4392.291519066086</c:v>
                </c:pt>
                <c:pt idx="1">
                  <c:v>7392.5970042170065</c:v>
                </c:pt>
                <c:pt idx="2">
                  <c:v>10751.557356202567</c:v>
                </c:pt>
                <c:pt idx="3">
                  <c:v>14218.2689</c:v>
                </c:pt>
                <c:pt idx="4">
                  <c:v>17423.778700000003</c:v>
                </c:pt>
                <c:pt idx="5">
                  <c:v>20679.235999999997</c:v>
                </c:pt>
                <c:pt idx="6">
                  <c:v>24161.109413647348</c:v>
                </c:pt>
                <c:pt idx="7">
                  <c:v>27270.7594089258</c:v>
                </c:pt>
                <c:pt idx="8">
                  <c:v>30813.10562316137</c:v>
                </c:pt>
                <c:pt idx="9">
                  <c:v>34507.286596834165</c:v>
                </c:pt>
                <c:pt idx="10">
                  <c:v>37909.00463897432</c:v>
                </c:pt>
                <c:pt idx="11">
                  <c:v>37909.00463897432</c:v>
                </c:pt>
              </c:numCache>
            </c:numRef>
          </c:val>
        </c:ser>
        <c:axId val="32608969"/>
        <c:axId val="25045266"/>
      </c:barChart>
      <c:catAx>
        <c:axId val="3260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608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upto February, 2011.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FEBRUARY%202011\NON%20LIFE\Consolidation\FEBRUARY'%20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FUTURE%20GENERAL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UNIVERSAL%20SOMP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SHRIRAM%20GENER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BHARTI%20AX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RAHEJA%20QB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SBI%20GENER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L&amp;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NEWINDI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NATIO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ECG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ROYAL%20SUNDA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STAR%20HEALTH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APOLLO%20MUNICH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MAX%20BUP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FEBRUARY%202011\NON%20LIFE\AIC%20OF%20IND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IFFCO%20TOK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ICICI%20LOMB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BAJAJ%20ALLIA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HDFC%20ER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NON%20LIFE\CHOLAMANDAL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y - Journal"/>
      <sheetName val="FEBRUARY - Internal "/>
      <sheetName val="Data-Graph (crores)"/>
      <sheetName val="Graph"/>
      <sheetName val="Sheet1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3733.4791368915576</v>
          </cell>
          <cell r="K104">
            <v>4392.291519066086</v>
          </cell>
        </row>
        <row r="105">
          <cell r="I105" t="str">
            <v>May</v>
          </cell>
          <cell r="J105">
            <v>6218.419377893012</v>
          </cell>
          <cell r="K105">
            <v>7392.5970042170065</v>
          </cell>
        </row>
        <row r="106">
          <cell r="I106" t="str">
            <v>June</v>
          </cell>
          <cell r="J106">
            <v>8829.331518615956</v>
          </cell>
          <cell r="K106">
            <v>10751.557356202567</v>
          </cell>
        </row>
        <row r="107">
          <cell r="I107" t="str">
            <v>July</v>
          </cell>
          <cell r="J107">
            <v>11679.792099999999</v>
          </cell>
          <cell r="K107">
            <v>14218.2689</v>
          </cell>
        </row>
        <row r="108">
          <cell r="I108" t="str">
            <v>August</v>
          </cell>
          <cell r="J108">
            <v>14219.4647</v>
          </cell>
          <cell r="K108">
            <v>17423.778700000003</v>
          </cell>
        </row>
        <row r="109">
          <cell r="I109" t="str">
            <v>September</v>
          </cell>
          <cell r="J109">
            <v>16822.2079</v>
          </cell>
          <cell r="K109">
            <v>20679.235999999997</v>
          </cell>
        </row>
        <row r="110">
          <cell r="I110" t="str">
            <v>October</v>
          </cell>
          <cell r="J110">
            <v>19680.937421715316</v>
          </cell>
          <cell r="K110">
            <v>24161.109413647348</v>
          </cell>
        </row>
        <row r="111">
          <cell r="I111" t="str">
            <v>November</v>
          </cell>
          <cell r="J111">
            <v>22207.447559283122</v>
          </cell>
          <cell r="K111">
            <v>27270.7594089258</v>
          </cell>
        </row>
        <row r="112">
          <cell r="I112" t="str">
            <v>December</v>
          </cell>
          <cell r="J112">
            <v>25172.492710124534</v>
          </cell>
          <cell r="K112">
            <v>30813.10562316137</v>
          </cell>
        </row>
        <row r="113">
          <cell r="I113" t="str">
            <v>January</v>
          </cell>
          <cell r="J113">
            <v>28161.962978150797</v>
          </cell>
          <cell r="K113">
            <v>34507.286596834165</v>
          </cell>
        </row>
        <row r="114">
          <cell r="I114" t="str">
            <v>February</v>
          </cell>
          <cell r="J114">
            <v>30942.461398119616</v>
          </cell>
          <cell r="K114">
            <v>37909.00463897432</v>
          </cell>
        </row>
        <row r="115">
          <cell r="I115" t="str">
            <v>Total</v>
          </cell>
          <cell r="J115">
            <v>34755.214100475496</v>
          </cell>
          <cell r="K115">
            <v>37909.00463897432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RUARY'11"/>
    </sheetNames>
    <sheetDataSet>
      <sheetData sheetId="0">
        <row r="49">
          <cell r="B49">
            <v>4858.142466499999</v>
          </cell>
          <cell r="C49">
            <v>55635.4612045</v>
          </cell>
        </row>
        <row r="50">
          <cell r="B50">
            <v>3484.8056593</v>
          </cell>
          <cell r="C50">
            <v>34251.69727610001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GI - FEB 2011"/>
    </sheetNames>
    <sheetDataSet>
      <sheetData sheetId="0">
        <row r="49">
          <cell r="B49">
            <v>2506.8439325</v>
          </cell>
          <cell r="C49">
            <v>25914.64712764959</v>
          </cell>
        </row>
        <row r="50">
          <cell r="B50">
            <v>2001.4968048378078</v>
          </cell>
          <cell r="C50">
            <v>15521.93952345456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8328.41</v>
          </cell>
          <cell r="C49">
            <v>68747.72907</v>
          </cell>
        </row>
        <row r="50">
          <cell r="B50">
            <v>5151.589999999999</v>
          </cell>
          <cell r="C50">
            <v>35820.10000000001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5210.283499099995</v>
          </cell>
          <cell r="C49">
            <v>49123.23500536399</v>
          </cell>
        </row>
        <row r="50">
          <cell r="B50">
            <v>3217.3624303999995</v>
          </cell>
          <cell r="C50">
            <v>24406.011518000003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113.19098509999999</v>
          </cell>
          <cell r="C49">
            <v>745.6967151</v>
          </cell>
        </row>
        <row r="50">
          <cell r="B50">
            <v>21.84512</v>
          </cell>
          <cell r="C50">
            <v>143.51555679999998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855.1999999999998</v>
          </cell>
          <cell r="C49">
            <v>3015.89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357.72999999999996</v>
          </cell>
          <cell r="C49">
            <v>1016.72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C41">
            <v>519.0219</v>
          </cell>
          <cell r="D41">
            <v>474.23</v>
          </cell>
          <cell r="G41">
            <v>6367.33</v>
          </cell>
          <cell r="H41">
            <v>5431.97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545.07</v>
          </cell>
          <cell r="D57">
            <v>399.62</v>
          </cell>
          <cell r="G57">
            <v>5381.049999999999</v>
          </cell>
          <cell r="H57">
            <v>4104.18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7072.58</v>
          </cell>
          <cell r="C49">
            <v>78262.54</v>
          </cell>
        </row>
        <row r="50">
          <cell r="B50">
            <v>7055.76</v>
          </cell>
          <cell r="C50">
            <v>73171.31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only policies FEB"/>
      <sheetName val="base data FEB 2011"/>
      <sheetName val="OD TP"/>
      <sheetName val="BASE PIVOT"/>
      <sheetName val="NO. OF POLICIES"/>
      <sheetName val="New Format"/>
    </sheetNames>
    <sheetDataSet>
      <sheetData sheetId="5">
        <row r="49">
          <cell r="B49">
            <v>9352.569908218471</v>
          </cell>
          <cell r="C49">
            <v>102860.03100394523</v>
          </cell>
        </row>
        <row r="50">
          <cell r="B50">
            <v>7857.492661817276</v>
          </cell>
          <cell r="C50">
            <v>82044.47405241599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3612.7799999999997</v>
          </cell>
          <cell r="C49">
            <v>121139.45999999999</v>
          </cell>
        </row>
        <row r="50">
          <cell r="B50">
            <v>13434.24</v>
          </cell>
          <cell r="C50">
            <v>92099.62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5307.629800000001</v>
          </cell>
          <cell r="C49">
            <v>25134.371270999996</v>
          </cell>
        </row>
        <row r="50">
          <cell r="B50">
            <v>943.08964</v>
          </cell>
          <cell r="C50">
            <v>10018.13253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Monthly Premium Data"/>
      <sheetName val="Rural"/>
    </sheetNames>
    <sheetDataSet>
      <sheetData sheetId="0">
        <row r="49">
          <cell r="B49">
            <v>298.48352</v>
          </cell>
          <cell r="C49">
            <v>2061.36868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b 2011"/>
    </sheetNames>
    <sheetDataSet>
      <sheetData sheetId="0">
        <row r="11">
          <cell r="C11">
            <v>38787.39</v>
          </cell>
          <cell r="D11">
            <v>177406.79</v>
          </cell>
        </row>
        <row r="12">
          <cell r="C12">
            <v>16214.53</v>
          </cell>
          <cell r="D12">
            <v>142153.63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9181.08287660001</v>
          </cell>
          <cell r="C49">
            <v>109712.20467020001</v>
          </cell>
        </row>
        <row r="50">
          <cell r="B50">
            <v>7605.095805400004</v>
          </cell>
          <cell r="C50">
            <v>81376.84467080001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14060.061092132035</v>
          </cell>
          <cell r="C49">
            <v>151408.34045332484</v>
          </cell>
        </row>
        <row r="50">
          <cell r="B50">
            <v>13741.015183884472</v>
          </cell>
          <cell r="C50">
            <v>184697.81269411245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13553.2396315</v>
          </cell>
          <cell r="C49">
            <v>163720.9070593</v>
          </cell>
        </row>
        <row r="50">
          <cell r="B50">
            <v>10811.326104599999</v>
          </cell>
          <cell r="C50">
            <v>133685.8367214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36694.70693198107</v>
          </cell>
          <cell r="C49">
            <v>387830.0432225509</v>
          </cell>
        </row>
        <row r="50">
          <cell r="B50">
            <v>27261.50750856612</v>
          </cell>
          <cell r="C50">
            <v>300273.9262468165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24113.12983</v>
          </cell>
          <cell r="C49">
            <v>261288.55221999995</v>
          </cell>
        </row>
        <row r="50">
          <cell r="B50">
            <v>21312.6083</v>
          </cell>
          <cell r="C50">
            <v>224542.57452999998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9523.71153114585</v>
          </cell>
          <cell r="C49">
            <v>117041.74150663301</v>
          </cell>
        </row>
        <row r="50">
          <cell r="B50">
            <v>6947.468777393691</v>
          </cell>
          <cell r="C50">
            <v>82259.4951304433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b 11"/>
    </sheetNames>
    <sheetDataSet>
      <sheetData sheetId="0">
        <row r="49">
          <cell r="B49">
            <v>7616.7863159394865</v>
          </cell>
          <cell r="C49">
            <v>87733.26463886505</v>
          </cell>
        </row>
        <row r="50">
          <cell r="B50">
            <v>6406.804602008799</v>
          </cell>
          <cell r="C50">
            <v>72384.91189161788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xSplit="1" ySplit="6" topLeftCell="B25" activePane="bottomRight" state="frozen"/>
      <selection pane="topLeft" activeCell="H1" sqref="H1"/>
      <selection pane="topRight" activeCell="H1" sqref="H1"/>
      <selection pane="bottomLeft" activeCell="H1" sqref="H1"/>
      <selection pane="bottomRight" activeCell="E45" sqref="E45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15.00390625" style="0" customWidth="1"/>
    <col min="6" max="6" width="21.140625" style="0" customWidth="1"/>
    <col min="7" max="7" width="9.57421875" style="0" bestFit="1" customWidth="1"/>
    <col min="10" max="10" width="1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7" ht="15" customHeight="1">
      <c r="A3" s="3" t="s">
        <v>2</v>
      </c>
      <c r="B3" s="3"/>
      <c r="C3" s="3"/>
      <c r="D3" s="3"/>
      <c r="E3" s="3"/>
      <c r="F3" s="3"/>
      <c r="G3" s="3"/>
    </row>
    <row r="4" ht="12.75">
      <c r="F4" s="4" t="s">
        <v>3</v>
      </c>
    </row>
    <row r="5" spans="1:6" ht="37.5" customHeight="1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</row>
    <row r="6" spans="1:6" ht="26.25" customHeight="1">
      <c r="A6" s="5"/>
      <c r="B6" s="9" t="s">
        <v>8</v>
      </c>
      <c r="C6" s="9" t="s">
        <v>9</v>
      </c>
      <c r="D6" s="9" t="s">
        <v>8</v>
      </c>
      <c r="E6" s="9" t="s">
        <v>9</v>
      </c>
      <c r="F6" s="8"/>
    </row>
    <row r="7" spans="1:6" ht="17.25">
      <c r="A7" s="10" t="s">
        <v>10</v>
      </c>
      <c r="B7" s="11">
        <f>+'[2]New Format'!$B$49/100</f>
        <v>93.52569908218472</v>
      </c>
      <c r="C7" s="11">
        <f>+'[2]New Format'!$B$50/100</f>
        <v>78.57492661817275</v>
      </c>
      <c r="D7" s="11">
        <f>+'[2]New Format'!$C$49/100</f>
        <v>1028.6003100394523</v>
      </c>
      <c r="E7" s="11">
        <f>+'[2]New Format'!$C$50/100</f>
        <v>820.4447405241599</v>
      </c>
      <c r="F7" s="12">
        <f aca="true" t="shared" si="0" ref="F7:F19">(D7-E7)/E7*100</f>
        <v>25.371065135027553</v>
      </c>
    </row>
    <row r="8" spans="1:8" s="13" customFormat="1" ht="17.25">
      <c r="A8" s="10" t="s">
        <v>11</v>
      </c>
      <c r="B8" s="11">
        <f>+'[3]New Format'!$B$49/100</f>
        <v>91.8108287660001</v>
      </c>
      <c r="C8" s="11">
        <f>+'[3]New Format'!$B$50/100</f>
        <v>76.05095805400003</v>
      </c>
      <c r="D8" s="11">
        <f>+'[3]New Format'!$C$49/100</f>
        <v>1097.122046702</v>
      </c>
      <c r="E8" s="11">
        <f>+'[3]New Format'!$C$50/100</f>
        <v>813.7684467080002</v>
      </c>
      <c r="F8" s="12">
        <f t="shared" si="0"/>
        <v>34.81992956845057</v>
      </c>
      <c r="G8"/>
      <c r="H8"/>
    </row>
    <row r="9" spans="1:8" s="13" customFormat="1" ht="17.25">
      <c r="A9" s="10" t="s">
        <v>12</v>
      </c>
      <c r="B9" s="11">
        <f>+'[4]New Format'!$B$49/100</f>
        <v>140.60061092132034</v>
      </c>
      <c r="C9" s="11">
        <f>+'[4]New Format'!$B$50/100</f>
        <v>137.4101518388447</v>
      </c>
      <c r="D9" s="11">
        <f>+'[4]New Format'!$C$49/100</f>
        <v>1514.0834045332483</v>
      </c>
      <c r="E9" s="11">
        <f>+'[4]New Format'!$C$50/100</f>
        <v>1846.9781269411244</v>
      </c>
      <c r="F9" s="12">
        <f t="shared" si="0"/>
        <v>-18.023750122000642</v>
      </c>
      <c r="G9"/>
      <c r="H9"/>
    </row>
    <row r="10" spans="1:8" s="13" customFormat="1" ht="17.25">
      <c r="A10" s="10" t="s">
        <v>13</v>
      </c>
      <c r="B10" s="11">
        <f>+'[5]New Format'!$B$49/100</f>
        <v>135.532396315</v>
      </c>
      <c r="C10" s="11">
        <f>+'[5]New Format'!$B$50/100</f>
        <v>108.11326104599999</v>
      </c>
      <c r="D10" s="11">
        <f>+'[5]New Format'!$C$49/100</f>
        <v>1637.209070593</v>
      </c>
      <c r="E10" s="11">
        <f>+'[5]New Format'!$C$50/100</f>
        <v>1336.858367214</v>
      </c>
      <c r="F10" s="12">
        <f t="shared" si="0"/>
        <v>22.46690530163849</v>
      </c>
      <c r="G10"/>
      <c r="H10"/>
    </row>
    <row r="11" spans="1:8" s="13" customFormat="1" ht="17.25">
      <c r="A11" s="10" t="s">
        <v>14</v>
      </c>
      <c r="B11" s="11">
        <f>+'[6]Current Month'!$B$49/100</f>
        <v>366.9470693198107</v>
      </c>
      <c r="C11" s="11">
        <f>+'[6]Current Month'!$B$50/100</f>
        <v>272.6150750856612</v>
      </c>
      <c r="D11" s="11">
        <f>+'[6]Current Month'!$C$49/100</f>
        <v>3878.3004322255088</v>
      </c>
      <c r="E11" s="11">
        <f>+'[6]Current Month'!$C$50/100</f>
        <v>3002.739262468165</v>
      </c>
      <c r="F11" s="12">
        <f t="shared" si="0"/>
        <v>29.158747837388237</v>
      </c>
      <c r="G11"/>
      <c r="H11"/>
    </row>
    <row r="12" spans="1:8" s="13" customFormat="1" ht="17.25">
      <c r="A12" s="10" t="s">
        <v>15</v>
      </c>
      <c r="B12" s="11">
        <f>+'[7]New Format'!$B$49/100</f>
        <v>241.13129830000003</v>
      </c>
      <c r="C12" s="11">
        <f>+'[7]New Format'!$B$50/100</f>
        <v>213.126083</v>
      </c>
      <c r="D12" s="11">
        <f>+'[7]New Format'!$C$49/100</f>
        <v>2612.8855221999997</v>
      </c>
      <c r="E12" s="11">
        <f>+'[7]New Format'!$C$50/100</f>
        <v>2245.4257453</v>
      </c>
      <c r="F12" s="12">
        <f t="shared" si="0"/>
        <v>16.36481534377817</v>
      </c>
      <c r="G12"/>
      <c r="H12"/>
    </row>
    <row r="13" spans="1:8" s="13" customFormat="1" ht="17.25">
      <c r="A13" s="10" t="s">
        <v>16</v>
      </c>
      <c r="B13" s="11">
        <f>+'[8]New Format'!$B$49/100</f>
        <v>95.2371153114585</v>
      </c>
      <c r="C13" s="11">
        <f>+'[8]New Format'!$B$50/100</f>
        <v>69.4746877739369</v>
      </c>
      <c r="D13" s="11">
        <f>+'[8]New Format'!$C$49/100</f>
        <v>1170.4174150663302</v>
      </c>
      <c r="E13" s="11">
        <f>+'[8]New Format'!$C$50/100</f>
        <v>822.594951304433</v>
      </c>
      <c r="F13" s="12">
        <f t="shared" si="0"/>
        <v>42.283564129628616</v>
      </c>
      <c r="G13"/>
      <c r="H13"/>
    </row>
    <row r="14" spans="1:8" s="13" customFormat="1" ht="18" customHeight="1">
      <c r="A14" s="10" t="s">
        <v>17</v>
      </c>
      <c r="B14" s="11">
        <f>+'[9]Feb 11'!$B$49/100</f>
        <v>76.16786315939487</v>
      </c>
      <c r="C14" s="11">
        <f>+'[9]Feb 11'!$B$50/100</f>
        <v>64.06804602008799</v>
      </c>
      <c r="D14" s="11">
        <f>+'[9]Feb 11'!$C$49/100</f>
        <v>877.3326463886505</v>
      </c>
      <c r="E14" s="11">
        <f>+'[9]Feb 11'!$C$50/100</f>
        <v>723.8491189161789</v>
      </c>
      <c r="F14" s="12">
        <f t="shared" si="0"/>
        <v>21.203801104611806</v>
      </c>
      <c r="G14"/>
      <c r="H14"/>
    </row>
    <row r="15" spans="1:8" s="13" customFormat="1" ht="18" customHeight="1">
      <c r="A15" s="10" t="s">
        <v>18</v>
      </c>
      <c r="B15" s="11">
        <f>+'[10]New Format-NONLIFE FEBRUARY''11'!$B$49/100</f>
        <v>48.581424664999986</v>
      </c>
      <c r="C15" s="11">
        <f>+'[10]New Format-NONLIFE FEBRUARY''11'!$B$50/100</f>
        <v>34.848056593</v>
      </c>
      <c r="D15" s="11">
        <f>+'[10]New Format-NONLIFE FEBRUARY''11'!$C$49/100</f>
        <v>556.3546120450001</v>
      </c>
      <c r="E15" s="11">
        <f>+'[10]New Format-NONLIFE FEBRUARY''11'!$C$50/100</f>
        <v>342.5169727610001</v>
      </c>
      <c r="F15" s="12">
        <f t="shared" si="0"/>
        <v>62.43125342381518</v>
      </c>
      <c r="G15"/>
      <c r="H15"/>
    </row>
    <row r="16" spans="1:8" s="13" customFormat="1" ht="18" customHeight="1">
      <c r="A16" s="10" t="s">
        <v>19</v>
      </c>
      <c r="B16" s="11">
        <f>+'[11]USGI - FEB 2011'!$B$49/100</f>
        <v>25.068439325</v>
      </c>
      <c r="C16" s="11">
        <f>+'[11]USGI - FEB 2011'!$B$50/100</f>
        <v>20.014968048378076</v>
      </c>
      <c r="D16" s="11">
        <f>+'[11]USGI - FEB 2011'!$C$49/100</f>
        <v>259.1464712764959</v>
      </c>
      <c r="E16" s="11">
        <f>+'[11]USGI - FEB 2011'!$C$50/100</f>
        <v>155.2193952345456</v>
      </c>
      <c r="F16" s="12">
        <f t="shared" si="0"/>
        <v>66.95495487848693</v>
      </c>
      <c r="G16"/>
      <c r="H16"/>
    </row>
    <row r="17" spans="1:8" s="13" customFormat="1" ht="17.25">
      <c r="A17" s="14" t="s">
        <v>20</v>
      </c>
      <c r="B17" s="15">
        <f>+'[12]Sheet1'!$B$49/100</f>
        <v>83.2841</v>
      </c>
      <c r="C17" s="15">
        <f>+'[12]Sheet1'!$B$50/100</f>
        <v>51.515899999999995</v>
      </c>
      <c r="D17" s="15">
        <f>+'[12]Sheet1'!$C$49/100</f>
        <v>687.4772907</v>
      </c>
      <c r="E17" s="15">
        <f>+'[12]Sheet1'!$C$50/100</f>
        <v>358.20100000000014</v>
      </c>
      <c r="F17" s="12">
        <f t="shared" si="0"/>
        <v>91.92500598825792</v>
      </c>
      <c r="G17"/>
      <c r="H17"/>
    </row>
    <row r="18" spans="1:8" s="13" customFormat="1" ht="17.25">
      <c r="A18" s="14" t="s">
        <v>21</v>
      </c>
      <c r="B18" s="15">
        <f>+'[13]New Format'!$B$49/100</f>
        <v>52.10283499099995</v>
      </c>
      <c r="C18" s="15">
        <f>+'[13]New Format'!$B$50/100</f>
        <v>32.17362430399999</v>
      </c>
      <c r="D18" s="15">
        <f>+'[13]New Format'!$C$49/100</f>
        <v>491.2323500536399</v>
      </c>
      <c r="E18" s="15">
        <f>+'[13]New Format'!$C$50/100</f>
        <v>244.06011518000003</v>
      </c>
      <c r="F18" s="12">
        <f t="shared" si="0"/>
        <v>101.27514472872579</v>
      </c>
      <c r="G18"/>
      <c r="H18"/>
    </row>
    <row r="19" spans="1:8" s="13" customFormat="1" ht="17.25">
      <c r="A19" s="14" t="s">
        <v>22</v>
      </c>
      <c r="B19" s="15">
        <f>+'[14]New Format'!$B$49/100</f>
        <v>1.1319098509999999</v>
      </c>
      <c r="C19" s="15">
        <f>+'[14]New Format'!$B$50/100</f>
        <v>0.2184512</v>
      </c>
      <c r="D19" s="15">
        <f>+'[14]New Format'!$C$49/100</f>
        <v>7.456967151</v>
      </c>
      <c r="E19" s="15">
        <f>+'[14]New Format'!$C$50/100</f>
        <v>1.4351555679999999</v>
      </c>
      <c r="F19" s="12">
        <f t="shared" si="0"/>
        <v>419.5929498703656</v>
      </c>
      <c r="G19"/>
      <c r="H19"/>
    </row>
    <row r="20" spans="1:8" s="13" customFormat="1" ht="17.25">
      <c r="A20" s="14" t="s">
        <v>23</v>
      </c>
      <c r="B20" s="15">
        <f>+'[15]New Format'!$B$49/100</f>
        <v>8.551999999999998</v>
      </c>
      <c r="C20" s="15">
        <f>+'[15]New Format'!$B$50/100</f>
        <v>0</v>
      </c>
      <c r="D20" s="15">
        <f>+'[15]New Format'!$C$49/100</f>
        <v>30.1589</v>
      </c>
      <c r="E20" s="15">
        <f>+'[15]New Format'!$C$50/100</f>
        <v>0</v>
      </c>
      <c r="F20" s="12"/>
      <c r="G20"/>
      <c r="H20"/>
    </row>
    <row r="21" spans="1:8" s="13" customFormat="1" ht="17.25">
      <c r="A21" s="14" t="s">
        <v>24</v>
      </c>
      <c r="B21" s="15">
        <f>+'[16]Sheet1'!$B$49/100</f>
        <v>3.5772999999999997</v>
      </c>
      <c r="C21" s="15">
        <f>+'[16]Sheet1'!$B$50/100</f>
        <v>0</v>
      </c>
      <c r="D21" s="15">
        <f>+'[16]Sheet1'!$C$49/100</f>
        <v>10.167200000000001</v>
      </c>
      <c r="E21" s="15">
        <f>+'[16]Sheet1'!$C$50/100</f>
        <v>0</v>
      </c>
      <c r="F21" s="12"/>
      <c r="G21"/>
      <c r="H21"/>
    </row>
    <row r="22" spans="1:8" s="13" customFormat="1" ht="17.25">
      <c r="A22" s="10" t="s">
        <v>25</v>
      </c>
      <c r="B22" s="15">
        <f>+'[17]Sheet1'!$C$41</f>
        <v>519.0219</v>
      </c>
      <c r="C22" s="15">
        <f>+'[17]Sheet1'!$D$41</f>
        <v>474.23</v>
      </c>
      <c r="D22" s="15">
        <f>+'[17]Sheet1'!$G$41</f>
        <v>6367.33</v>
      </c>
      <c r="E22" s="15">
        <f>+'[17]Sheet1'!$H$41</f>
        <v>5431.97</v>
      </c>
      <c r="F22" s="12">
        <f aca="true" t="shared" si="1" ref="F22:F28">(D22-E22)/E22*100</f>
        <v>17.21953545398814</v>
      </c>
      <c r="G22"/>
      <c r="H22"/>
    </row>
    <row r="23" spans="1:8" s="13" customFormat="1" ht="17.25">
      <c r="A23" s="10" t="s">
        <v>26</v>
      </c>
      <c r="B23" s="15">
        <f>+'[18]Sheet1'!$C$57</f>
        <v>545.07</v>
      </c>
      <c r="C23" s="15">
        <f>+'[18]Sheet1'!$D$57</f>
        <v>399.62</v>
      </c>
      <c r="D23" s="15">
        <f>+'[18]Sheet1'!$G$57</f>
        <v>5381.049999999999</v>
      </c>
      <c r="E23" s="15">
        <f>+'[18]Sheet1'!$H$57</f>
        <v>4104.18</v>
      </c>
      <c r="F23" s="12">
        <f t="shared" si="1"/>
        <v>31.11145222675416</v>
      </c>
      <c r="G23"/>
      <c r="H23"/>
    </row>
    <row r="24" spans="1:8" s="13" customFormat="1" ht="17.25">
      <c r="A24" s="10" t="s">
        <v>27</v>
      </c>
      <c r="B24" s="15">
        <v>492.24</v>
      </c>
      <c r="C24" s="15">
        <v>384.19</v>
      </c>
      <c r="D24" s="15">
        <v>5558.93</v>
      </c>
      <c r="E24" s="15">
        <v>4553.2</v>
      </c>
      <c r="F24" s="12">
        <f t="shared" si="1"/>
        <v>22.088421330053603</v>
      </c>
      <c r="G24"/>
      <c r="H24"/>
    </row>
    <row r="25" spans="1:8" s="13" customFormat="1" ht="17.25">
      <c r="A25" s="10" t="s">
        <v>28</v>
      </c>
      <c r="B25" s="11">
        <v>384.37</v>
      </c>
      <c r="C25" s="11">
        <v>359.62</v>
      </c>
      <c r="D25" s="11">
        <v>4743.75</v>
      </c>
      <c r="E25" s="11">
        <v>4139.02</v>
      </c>
      <c r="F25" s="12">
        <f t="shared" si="1"/>
        <v>14.610463346395994</v>
      </c>
      <c r="G25"/>
      <c r="H25"/>
    </row>
    <row r="26" spans="1:8" s="13" customFormat="1" ht="17.25">
      <c r="A26" s="16" t="s">
        <v>29</v>
      </c>
      <c r="B26" s="17">
        <f>SUM(B7:B21)</f>
        <v>1463.2508900071693</v>
      </c>
      <c r="C26" s="17">
        <f>SUM(C7:C21)</f>
        <v>1158.2041895820817</v>
      </c>
      <c r="D26" s="17">
        <f>SUM(D7:D21)</f>
        <v>15857.944638974324</v>
      </c>
      <c r="E26" s="17">
        <f>SUM(E7:E21)</f>
        <v>12714.091398119612</v>
      </c>
      <c r="F26" s="12">
        <f t="shared" si="1"/>
        <v>24.727313517029476</v>
      </c>
      <c r="G26"/>
      <c r="H26"/>
    </row>
    <row r="27" spans="1:8" s="13" customFormat="1" ht="17.25">
      <c r="A27" s="16" t="s">
        <v>30</v>
      </c>
      <c r="B27" s="17">
        <f>SUM(B22:B25)</f>
        <v>1940.7019</v>
      </c>
      <c r="C27" s="17">
        <f>SUM(C22:C25)</f>
        <v>1617.6599999999999</v>
      </c>
      <c r="D27" s="17">
        <f>SUM(D22:D25)</f>
        <v>22051.059999999998</v>
      </c>
      <c r="E27" s="17">
        <f>SUM(E22:E25)</f>
        <v>18228.370000000003</v>
      </c>
      <c r="F27" s="12">
        <f t="shared" si="1"/>
        <v>20.97110163991621</v>
      </c>
      <c r="G27"/>
      <c r="H27"/>
    </row>
    <row r="28" spans="1:6" ht="19.5" customHeight="1">
      <c r="A28" s="16" t="s">
        <v>31</v>
      </c>
      <c r="B28" s="17">
        <f>SUM(B26:B27)</f>
        <v>3403.9527900071694</v>
      </c>
      <c r="C28" s="17">
        <f>SUM(C26:C27)</f>
        <v>2775.8641895820815</v>
      </c>
      <c r="D28" s="17">
        <f>SUM(D26:D27)</f>
        <v>37909.00463897432</v>
      </c>
      <c r="E28" s="17">
        <f>SUM(E26:E27)</f>
        <v>30942.461398119616</v>
      </c>
      <c r="F28" s="12">
        <f t="shared" si="1"/>
        <v>22.51450895008005</v>
      </c>
    </row>
    <row r="29" spans="1:6" ht="19.5" customHeight="1">
      <c r="A29" s="16" t="s">
        <v>32</v>
      </c>
      <c r="B29" s="18"/>
      <c r="C29" s="18"/>
      <c r="D29" s="18"/>
      <c r="E29" s="18"/>
      <c r="F29" s="12"/>
    </row>
    <row r="30" spans="1:8" s="13" customFormat="1" ht="17.25">
      <c r="A30" s="16" t="s">
        <v>33</v>
      </c>
      <c r="B30" s="18"/>
      <c r="C30" s="18"/>
      <c r="D30" s="18"/>
      <c r="E30" s="18"/>
      <c r="F30" s="12"/>
      <c r="G30"/>
      <c r="H30"/>
    </row>
    <row r="31" spans="1:8" s="13" customFormat="1" ht="17.25">
      <c r="A31" s="10" t="s">
        <v>34</v>
      </c>
      <c r="B31" s="11">
        <f>+'[19]New Format'!$B$49/100</f>
        <v>70.72579999999999</v>
      </c>
      <c r="C31" s="11">
        <f>+'[19]New Format'!$B$50/100</f>
        <v>70.55760000000001</v>
      </c>
      <c r="D31" s="11">
        <f>+'[19]New Format'!$C$49/100</f>
        <v>782.6253999999999</v>
      </c>
      <c r="E31" s="11">
        <f>+'[19]New Format'!$C$50/100</f>
        <v>731.7130999999999</v>
      </c>
      <c r="F31" s="12">
        <f>(D31-E31)/E31*100</f>
        <v>6.9579593422613275</v>
      </c>
      <c r="G31"/>
      <c r="H31"/>
    </row>
    <row r="32" spans="1:6" ht="17.25">
      <c r="A32" s="19" t="s">
        <v>35</v>
      </c>
      <c r="B32" s="20"/>
      <c r="C32" s="15"/>
      <c r="D32" s="15"/>
      <c r="E32" s="15"/>
      <c r="F32" s="12"/>
    </row>
    <row r="33" spans="1:6" ht="17.25">
      <c r="A33" s="21" t="s">
        <v>36</v>
      </c>
      <c r="B33" s="11">
        <f>+'[20]New Format'!$B$49/100</f>
        <v>36.1278</v>
      </c>
      <c r="C33" s="11">
        <f>+'[20]New Format'!$B$50/100</f>
        <v>134.3424</v>
      </c>
      <c r="D33" s="11">
        <f>+'[20]New Format'!$C$49/100</f>
        <v>1211.3945999999999</v>
      </c>
      <c r="E33" s="11">
        <f>+'[20]New Format'!$C$50/100</f>
        <v>920.9961999999999</v>
      </c>
      <c r="F33" s="12">
        <f>(D33-E33)/E33*100</f>
        <v>31.530900996117023</v>
      </c>
    </row>
    <row r="34" spans="1:6" ht="17.25">
      <c r="A34" s="21" t="s">
        <v>37</v>
      </c>
      <c r="B34" s="11">
        <f>+'[21]New Format'!$B$49/100</f>
        <v>53.07629800000001</v>
      </c>
      <c r="C34" s="11">
        <f>+'[21]New Format'!$B$50/100</f>
        <v>9.4308964</v>
      </c>
      <c r="D34" s="11">
        <f>+'[21]New Format'!$C$49/100</f>
        <v>251.34371270999998</v>
      </c>
      <c r="E34" s="11">
        <f>+'[21]New Format'!$C$50/100</f>
        <v>100.18132530000001</v>
      </c>
      <c r="F34" s="12">
        <f>(D34-E34)/E34*100</f>
        <v>150.88878786274145</v>
      </c>
    </row>
    <row r="35" spans="1:6" ht="17.25">
      <c r="A35" s="21" t="s">
        <v>38</v>
      </c>
      <c r="B35" s="11">
        <f>+'[22] Monthly Premium Data'!$B$49/100</f>
        <v>2.9848352</v>
      </c>
      <c r="C35" s="11">
        <f>+'[22] Monthly Premium Data'!$B$50/100</f>
        <v>0</v>
      </c>
      <c r="D35" s="11">
        <f>+'[22] Monthly Premium Data'!$C$49/100</f>
        <v>20.6136868</v>
      </c>
      <c r="E35" s="11">
        <f>+'[22] Monthly Premium Data'!$C$50/100</f>
        <v>0</v>
      </c>
      <c r="F35" s="12"/>
    </row>
    <row r="36" spans="1:6" s="25" customFormat="1" ht="15">
      <c r="A36" s="22" t="s">
        <v>39</v>
      </c>
      <c r="B36" s="23">
        <f>B33+B34+B35</f>
        <v>92.18893320000002</v>
      </c>
      <c r="C36" s="23">
        <f>C33+C34+C35</f>
        <v>143.7732964</v>
      </c>
      <c r="D36" s="23">
        <f>D33+D34+D35</f>
        <v>1483.3519995099998</v>
      </c>
      <c r="E36" s="23">
        <f>E33+E34+E35</f>
        <v>1021.1775253</v>
      </c>
      <c r="F36" s="24">
        <f>(D36-E36)/E36*100</f>
        <v>45.25897434672027</v>
      </c>
    </row>
    <row r="37" spans="1:6" ht="17.25">
      <c r="A37" s="22" t="s">
        <v>40</v>
      </c>
      <c r="B37" s="11"/>
      <c r="C37" s="11"/>
      <c r="D37" s="11"/>
      <c r="E37" s="11"/>
      <c r="F37" s="12"/>
    </row>
    <row r="38" spans="1:7" ht="17.25">
      <c r="A38" s="21" t="s">
        <v>41</v>
      </c>
      <c r="B38" s="11">
        <f>'[23]Feb 2011'!$C$11/100</f>
        <v>387.8739</v>
      </c>
      <c r="C38" s="11">
        <f>'[23]Feb 2011'!$C$12/100</f>
        <v>162.14530000000002</v>
      </c>
      <c r="D38" s="11">
        <f>'[23]Feb 2011'!$D$11/100</f>
        <v>1774.0679</v>
      </c>
      <c r="E38" s="11">
        <f>'[23]Feb 2011'!$D$12/100</f>
        <v>1421.5363</v>
      </c>
      <c r="F38" s="12">
        <f>(D38-E38)/E38*100</f>
        <v>24.79933857475184</v>
      </c>
      <c r="G38" s="13"/>
    </row>
    <row r="39" spans="1:6" ht="17.25">
      <c r="A39" s="26"/>
      <c r="B39" s="27"/>
      <c r="C39" s="27"/>
      <c r="D39" s="27"/>
      <c r="E39" s="27"/>
      <c r="F39" s="28"/>
    </row>
    <row r="40" spans="1:6" ht="12.75" customHeight="1">
      <c r="A40" s="29" t="s">
        <v>42</v>
      </c>
      <c r="B40" s="29"/>
      <c r="C40" s="29"/>
      <c r="D40" s="29"/>
      <c r="E40" s="29"/>
      <c r="F40" s="29"/>
    </row>
    <row r="41" spans="1:5" ht="12.75">
      <c r="A41" s="30" t="s">
        <v>43</v>
      </c>
      <c r="B41" s="30"/>
      <c r="C41" s="30"/>
      <c r="D41" s="30"/>
      <c r="E41" s="30"/>
    </row>
    <row r="42" spans="1:5" ht="12.75">
      <c r="A42" s="30" t="s">
        <v>44</v>
      </c>
      <c r="B42" s="30"/>
      <c r="C42" s="30"/>
      <c r="D42" s="30"/>
      <c r="E42" s="30"/>
    </row>
    <row r="43" spans="1:5" ht="12.75">
      <c r="A43" s="30" t="s">
        <v>45</v>
      </c>
      <c r="B43" s="30"/>
      <c r="C43" s="30"/>
      <c r="D43" s="30"/>
      <c r="E43" s="30"/>
    </row>
    <row r="44" ht="12.75">
      <c r="A44" s="31" t="s">
        <v>46</v>
      </c>
    </row>
  </sheetData>
  <sheetProtection/>
  <mergeCells count="10">
    <mergeCell ref="A1:F1"/>
    <mergeCell ref="A2:F2"/>
    <mergeCell ref="F5:F6"/>
    <mergeCell ref="A5:A6"/>
    <mergeCell ref="B5:C5"/>
    <mergeCell ref="D5:E5"/>
    <mergeCell ref="A42:E42"/>
    <mergeCell ref="A43:E43"/>
    <mergeCell ref="A40:F40"/>
    <mergeCell ref="A41:E41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2011-03-18T06:02:23Z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