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April 2011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'April 2011'!$A$1:$F$41</definedName>
  </definedNames>
  <calcPr fullCalcOnLoad="1"/>
</workbook>
</file>

<file path=xl/sharedStrings.xml><?xml version="1.0" encoding="utf-8"?>
<sst xmlns="http://schemas.openxmlformats.org/spreadsheetml/2006/main" count="46" uniqueCount="44">
  <si>
    <t>INSURANCE REGULATORY AND DEVELOPMENT AUTHORITY</t>
  </si>
  <si>
    <t>FLASH FIGURES -- NON LIFE INSURERS</t>
  </si>
  <si>
    <t>GROSS PREMIUM UNDERWRITTEN FOR  AND UPTO THE  MONTH  OF APRIL, 2011</t>
  </si>
  <si>
    <t>(` crore)</t>
  </si>
  <si>
    <t>INSURER</t>
  </si>
  <si>
    <t>APRIL</t>
  </si>
  <si>
    <t>APRIL-MARCH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</si>
  <si>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</si>
  <si>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</si>
  <si>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</si>
  <si>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</si>
  <si>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</si>
  <si>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</si>
  <si>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</si>
  <si>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</si>
  <si>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</si>
  <si>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</si>
  <si>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</si>
  <si>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</si>
  <si>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</si>
  <si>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</si>
  <si>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</si>
  <si>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</si>
  <si>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</si>
  <si>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</si>
  <si>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</si>
  <si>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</si>
  <si>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</si>
  <si>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</si>
  <si>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</si>
  <si>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</si>
  <si>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</si>
  <si>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</si>
  <si>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</si>
  <si>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</si>
  <si>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</si>
  <si>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</si>
  <si>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</si>
  <si>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 xml:space="preserve">Max BUPA 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</si>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</sst>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Mang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56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sz val="11"/>
      <color indexed="17"/>
      <name val="Mangal"/>
      <family val="2"/>
    </font>
    <font>
      <sz val="11"/>
      <color indexed="20"/>
      <name val="Mangal"/>
      <family val="2"/>
    </font>
    <font>
      <sz val="11"/>
      <color indexed="60"/>
      <name val="Mangal"/>
      <family val="2"/>
    </font>
    <font>
      <sz val="11"/>
      <color indexed="62"/>
      <name val="Mangal"/>
      <family val="2"/>
    </font>
    <font>
      <b/>
      <sz val="11"/>
      <color indexed="63"/>
      <name val="Mangal"/>
      <family val="2"/>
    </font>
    <font>
      <b/>
      <sz val="11"/>
      <color indexed="52"/>
      <name val="Mangal"/>
      <family val="2"/>
    </font>
    <font>
      <sz val="11"/>
      <color indexed="52"/>
      <name val="Mangal"/>
      <family val="2"/>
    </font>
    <font>
      <b/>
      <sz val="11"/>
      <color indexed="9"/>
      <name val="Mangal"/>
      <family val="2"/>
    </font>
    <font>
      <sz val="11"/>
      <color indexed="10"/>
      <name val="Mangal"/>
      <family val="2"/>
    </font>
    <font>
      <i/>
      <sz val="11"/>
      <color indexed="23"/>
      <name val="Mangal"/>
      <family val="2"/>
    </font>
    <font>
      <b/>
      <sz val="11"/>
      <color indexed="8"/>
      <name val="Mangal"/>
      <family val="2"/>
    </font>
    <font>
      <sz val="11"/>
      <color indexed="9"/>
      <name val="Mangal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8.2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 quotePrefix="1">
      <alignment/>
      <protection/>
    </xf>
    <xf numFmtId="0" fontId="5" fillId="0" borderId="0" xfId="56" applyFont="1" applyAlignment="1">
      <alignment horizontal="right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4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2" fillId="0" borderId="10" xfId="56" applyNumberFormat="1" applyBorder="1">
      <alignment/>
      <protection/>
    </xf>
    <xf numFmtId="0" fontId="4" fillId="0" borderId="10" xfId="56" applyFont="1" applyBorder="1">
      <alignment/>
      <protection/>
    </xf>
    <xf numFmtId="2" fontId="7" fillId="0" borderId="10" xfId="56" applyNumberFormat="1" applyFont="1" applyBorder="1" applyAlignment="1">
      <alignment horizontal="right"/>
      <protection/>
    </xf>
    <xf numFmtId="2" fontId="6" fillId="0" borderId="10" xfId="44" applyNumberFormat="1" applyFont="1" applyFill="1" applyBorder="1" applyAlignment="1">
      <alignment vertical="top" wrapText="1"/>
    </xf>
    <xf numFmtId="2" fontId="4" fillId="0" borderId="10" xfId="44" applyNumberFormat="1" applyFont="1" applyFill="1" applyBorder="1" applyAlignment="1">
      <alignment vertical="top" wrapText="1"/>
    </xf>
    <xf numFmtId="2" fontId="8" fillId="0" borderId="10" xfId="56" applyNumberFormat="1" applyFont="1" applyBorder="1">
      <alignment/>
      <protection/>
    </xf>
    <xf numFmtId="2" fontId="8" fillId="0" borderId="10" xfId="44" applyNumberFormat="1" applyFont="1" applyFill="1" applyBorder="1" applyAlignment="1">
      <alignment vertical="center"/>
    </xf>
    <xf numFmtId="0" fontId="3" fillId="0" borderId="0" xfId="56" applyFont="1">
      <alignment/>
      <protection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3" fillId="0" borderId="0" xfId="56" applyFont="1">
      <alignment/>
      <protection/>
    </xf>
    <xf numFmtId="2" fontId="4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April 2011</a:t>
            </a:r>
          </a:p>
        </c:rich>
      </c:tx>
      <c:layout>
        <c:manualLayout>
          <c:xMode val="factor"/>
          <c:yMode val="factor"/>
          <c:x val="-0.126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"/>
          <c:w val="0.956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'[23]Data-Graph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'[23]Data-Graph (crores)'!$I$121:$I$122</c:f>
              <c:strCache>
                <c:ptCount val="2"/>
                <c:pt idx="0">
                  <c:v>April</c:v>
                </c:pt>
                <c:pt idx="1">
                  <c:v>Total</c:v>
                </c:pt>
              </c:strCache>
            </c:strRef>
          </c:cat>
          <c:val>
            <c:numRef>
              <c:f>'[23]Data-Graph (crores)'!$J$121:$J$122</c:f>
              <c:numCache>
                <c:ptCount val="2"/>
                <c:pt idx="0">
                  <c:v>4381.4856437660865</c:v>
                </c:pt>
                <c:pt idx="1">
                  <c:v>42568.518926272416</c:v>
                </c:pt>
              </c:numCache>
            </c:numRef>
          </c:val>
        </c:ser>
        <c:ser>
          <c:idx val="1"/>
          <c:order val="1"/>
          <c:tx>
            <c:strRef>
              <c:f>'[23]Data-Graph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'[23]Data-Graph (crores)'!$I$121:$I$122</c:f>
              <c:strCache>
                <c:ptCount val="2"/>
                <c:pt idx="0">
                  <c:v>April</c:v>
                </c:pt>
                <c:pt idx="1">
                  <c:v>Total</c:v>
                </c:pt>
              </c:strCache>
            </c:strRef>
          </c:cat>
          <c:val>
            <c:numRef>
              <c:f>'[23]Data-Graph (crores)'!$K$121:$K$122</c:f>
              <c:numCache>
                <c:ptCount val="2"/>
                <c:pt idx="0">
                  <c:v>5252.2384997968375</c:v>
                </c:pt>
                <c:pt idx="1">
                  <c:v>5252.2384997968375</c:v>
                </c:pt>
              </c:numCache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93025"/>
          <c:w val="0.087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0.00625</cdr:y>
    </cdr:from>
    <cdr:to>
      <cdr:x>0.999</cdr:x>
      <cdr:y>1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0.91225</cdr:y>
    </cdr:from>
    <cdr:to>
      <cdr:x>0.43975</cdr:x>
      <cdr:y>0.97925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5438775"/>
          <a:ext cx="37338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Excluding ECGC, AIC &amp; Standalone Health Insurers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ROYAL%20SUNDARA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UNIVERSAL%20SOMPO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RAHEJA%20QB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SBI%20GENER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L&amp;T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NEWINDI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NATION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ECG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STAR%20HEAL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TATA%20AI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APOLL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MAXBUPA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AI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Consolidation\AP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RELIANC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IFFCO%20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ICICI%20LOMBO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APRIL%202011\NON%20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13448.10088070961</v>
          </cell>
        </row>
        <row r="50">
          <cell r="B50">
            <v>9006.294891109195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APRIL  2011"/>
      <sheetName val="Sheet1"/>
    </sheetNames>
    <sheetDataSet>
      <sheetData sheetId="0">
        <row r="49">
          <cell r="B49">
            <v>3166.6439167999997</v>
          </cell>
        </row>
        <row r="50">
          <cell r="B50">
            <v>2800.54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6828.377600000001</v>
          </cell>
        </row>
        <row r="50">
          <cell r="B50">
            <v>4252.9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8649.3145</v>
          </cell>
        </row>
        <row r="50">
          <cell r="B50">
            <v>5265.7952983789955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137.759335</v>
          </cell>
        </row>
        <row r="50">
          <cell r="B50">
            <v>45.16636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1795.34625</v>
          </cell>
        </row>
        <row r="50">
          <cell r="B50">
            <v>21.95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B49">
            <v>1174.714520989793</v>
          </cell>
        </row>
        <row r="50">
          <cell r="B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C43">
            <v>1002.5987</v>
          </cell>
          <cell r="D43">
            <v>891.0274000000001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pril'2011"/>
    </sheetNames>
    <sheetDataSet>
      <sheetData sheetId="0">
        <row r="48">
          <cell r="D48">
            <v>65399.999999999985</v>
          </cell>
        </row>
        <row r="49">
          <cell r="D49">
            <v>53628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6534.88</v>
          </cell>
        </row>
        <row r="50">
          <cell r="B50">
            <v>6527.27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22448.220000000005</v>
          </cell>
        </row>
        <row r="50">
          <cell r="B50">
            <v>20403.71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20556.75930903054</v>
          </cell>
        </row>
        <row r="50">
          <cell r="B50">
            <v>16107.000185932231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3069.0760899999996</v>
          </cell>
        </row>
        <row r="50">
          <cell r="B50">
            <v>1850.7746900000004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-April, 11"/>
    </sheetNames>
    <sheetDataSet>
      <sheetData sheetId="0">
        <row r="49">
          <cell r="B49">
            <v>409.67455</v>
          </cell>
        </row>
        <row r="50">
          <cell r="B50">
            <v>32.91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pr 2011"/>
    </sheetNames>
    <sheetDataSet>
      <sheetData sheetId="0">
        <row r="11">
          <cell r="C11">
            <v>3795.76</v>
          </cell>
        </row>
        <row r="12">
          <cell r="C12">
            <v>4585.33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pril - Journal"/>
      <sheetName val="April - Internal "/>
      <sheetName val="Data-Graph (crores)"/>
      <sheetName val="Graph"/>
      <sheetName val="Sheet1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4381.4856437660865</v>
          </cell>
          <cell r="K121">
            <v>5252.2384997968375</v>
          </cell>
        </row>
        <row r="122">
          <cell r="I122" t="str">
            <v>Total</v>
          </cell>
          <cell r="J122">
            <v>42568.518926272416</v>
          </cell>
          <cell r="K122">
            <v>5252.2384997968375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21064.28998972641</v>
          </cell>
        </row>
        <row r="50">
          <cell r="B50">
            <v>13863.46200000801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22506.6812659</v>
          </cell>
        </row>
        <row r="50">
          <cell r="B50">
            <v>20901.379514900003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58680.22631546507</v>
          </cell>
        </row>
        <row r="50">
          <cell r="B50">
            <v>48795.93930427697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28097.325839999998</v>
          </cell>
        </row>
        <row r="50">
          <cell r="B50">
            <v>26525.922820000003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23004.614059576517</v>
          </cell>
        </row>
        <row r="50">
          <cell r="B50">
            <v>16045.370359818993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0">
          <cell r="B50">
            <v>11104.587533485754</v>
          </cell>
        </row>
        <row r="51">
          <cell r="B51">
            <v>9158.727807684209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APRIL'11"/>
    </sheetNames>
    <sheetDataSet>
      <sheetData sheetId="0">
        <row r="49">
          <cell r="B49">
            <v>9354.238663</v>
          </cell>
        </row>
        <row r="50">
          <cell r="B50">
            <v>7026.3758345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D7" sqref="D7"/>
    </sheetView>
  </sheetViews>
  <sheetFormatPr defaultColWidth="9.140625" defaultRowHeight="15"/>
  <cols>
    <col min="1" max="1" width="31.7109375" style="1" customWidth="1"/>
    <col min="2" max="2" width="14.00390625" style="1" customWidth="1"/>
    <col min="3" max="3" width="13.57421875" style="1" customWidth="1"/>
    <col min="4" max="4" width="13.00390625" style="1" customWidth="1"/>
    <col min="5" max="5" width="15.00390625" style="1" customWidth="1"/>
    <col min="6" max="6" width="21.140625" style="1" customWidth="1"/>
    <col min="7" max="7" width="9.57421875" style="1" bestFit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spans="1:6" ht="12.75">
      <c r="A2" s="27" t="s">
        <v>1</v>
      </c>
      <c r="B2" s="27"/>
      <c r="C2" s="27"/>
      <c r="D2" s="27"/>
      <c r="E2" s="27"/>
      <c r="F2" s="27"/>
    </row>
    <row r="3" spans="1:7" ht="15" customHeight="1">
      <c r="A3" s="2" t="s">
        <v>2</v>
      </c>
      <c r="B3" s="2"/>
      <c r="C3" s="2"/>
      <c r="D3" s="2"/>
      <c r="E3" s="2"/>
      <c r="F3" s="2"/>
      <c r="G3" s="2"/>
    </row>
    <row r="4" ht="12.75">
      <c r="F4" s="3" t="s">
        <v>3</v>
      </c>
    </row>
    <row r="5" spans="1:6" ht="37.5" customHeight="1">
      <c r="A5" s="28" t="s">
        <v>4</v>
      </c>
      <c r="B5" s="29" t="s">
        <v>5</v>
      </c>
      <c r="C5" s="29"/>
      <c r="D5" s="30" t="s">
        <v>6</v>
      </c>
      <c r="E5" s="30"/>
      <c r="F5" s="31" t="s">
        <v>7</v>
      </c>
    </row>
    <row r="6" spans="1:6" ht="26.25" customHeight="1">
      <c r="A6" s="28"/>
      <c r="B6" s="4" t="s">
        <v>8</v>
      </c>
      <c r="C6" s="4" t="s">
        <v>9</v>
      </c>
      <c r="D6" s="4" t="s">
        <v>8</v>
      </c>
      <c r="E6" s="4" t="s">
        <v>9</v>
      </c>
      <c r="F6" s="31"/>
    </row>
    <row r="7" spans="1:6" ht="17.25">
      <c r="A7" s="5" t="s">
        <v>10</v>
      </c>
      <c r="B7" s="6">
        <f>'[1]New Format'!$B$49/100</f>
        <v>134.4810088070961</v>
      </c>
      <c r="C7" s="6">
        <f>'[1]New Format'!$B$50/100</f>
        <v>90.06294891109195</v>
      </c>
      <c r="D7" s="6">
        <f>B7</f>
        <v>134.4810088070961</v>
      </c>
      <c r="E7" s="6">
        <f>C7</f>
        <v>90.06294891109195</v>
      </c>
      <c r="F7" s="7">
        <f aca="true" t="shared" si="0" ref="F7:F36">(D7-E7)/E7*100</f>
        <v>49.31890464729577</v>
      </c>
    </row>
    <row r="8" spans="1:8" s="8" customFormat="1" ht="17.25">
      <c r="A8" s="5" t="s">
        <v>11</v>
      </c>
      <c r="B8" s="6">
        <f>'[2]New Format'!$B$49/100</f>
        <v>205.56759309030542</v>
      </c>
      <c r="C8" s="6">
        <f>'[2]New Format'!$B$50/100</f>
        <v>161.0700018593223</v>
      </c>
      <c r="D8" s="6">
        <f aca="true" t="shared" si="1" ref="D8:E25">B8</f>
        <v>205.56759309030542</v>
      </c>
      <c r="E8" s="6">
        <f t="shared" si="1"/>
        <v>161.0700018593223</v>
      </c>
      <c r="F8" s="7">
        <f t="shared" si="0"/>
        <v>27.626243693625263</v>
      </c>
      <c r="G8" s="1"/>
      <c r="H8" s="1"/>
    </row>
    <row r="9" spans="1:8" s="8" customFormat="1" ht="17.25">
      <c r="A9" s="5" t="s">
        <v>12</v>
      </c>
      <c r="B9" s="6">
        <f>'[3]New Format'!$B$49/100</f>
        <v>210.6428998972641</v>
      </c>
      <c r="C9" s="6">
        <f>'[3]New Format'!$B$50/100</f>
        <v>138.6346200000801</v>
      </c>
      <c r="D9" s="6">
        <f t="shared" si="1"/>
        <v>210.6428998972641</v>
      </c>
      <c r="E9" s="6">
        <f t="shared" si="1"/>
        <v>138.6346200000801</v>
      </c>
      <c r="F9" s="7">
        <f t="shared" si="0"/>
        <v>51.94105187949618</v>
      </c>
      <c r="G9" s="1"/>
      <c r="H9" s="1"/>
    </row>
    <row r="10" spans="1:8" s="8" customFormat="1" ht="17.25">
      <c r="A10" s="5" t="s">
        <v>13</v>
      </c>
      <c r="B10" s="6">
        <f>'[4]New Format'!$B$49/100</f>
        <v>225.066812659</v>
      </c>
      <c r="C10" s="6">
        <f>'[4]New Format'!$B$50/100</f>
        <v>209.01379514900003</v>
      </c>
      <c r="D10" s="6">
        <f t="shared" si="1"/>
        <v>225.066812659</v>
      </c>
      <c r="E10" s="6">
        <f t="shared" si="1"/>
        <v>209.01379514900003</v>
      </c>
      <c r="F10" s="7">
        <f t="shared" si="0"/>
        <v>7.680362675849323</v>
      </c>
      <c r="G10" s="1"/>
      <c r="H10" s="1"/>
    </row>
    <row r="11" spans="1:8" s="8" customFormat="1" ht="17.25">
      <c r="A11" s="5" t="s">
        <v>14</v>
      </c>
      <c r="B11" s="6">
        <f>'[5]Current Month'!$B$49/100</f>
        <v>586.8022631546507</v>
      </c>
      <c r="C11" s="6">
        <f>'[5]Current Month'!$B$50/100</f>
        <v>487.95939304276976</v>
      </c>
      <c r="D11" s="6">
        <f t="shared" si="1"/>
        <v>586.8022631546507</v>
      </c>
      <c r="E11" s="6">
        <f t="shared" si="1"/>
        <v>487.95939304276976</v>
      </c>
      <c r="F11" s="7">
        <f t="shared" si="0"/>
        <v>20.25637205086395</v>
      </c>
      <c r="G11" s="1"/>
      <c r="H11" s="1"/>
    </row>
    <row r="12" spans="1:8" s="8" customFormat="1" ht="17.25">
      <c r="A12" s="5" t="s">
        <v>15</v>
      </c>
      <c r="B12" s="6">
        <f>'[6]New Format'!$B$49/100</f>
        <v>280.97325839999996</v>
      </c>
      <c r="C12" s="6">
        <f>'[6]New Format'!$B$50/100</f>
        <v>265.25922820000005</v>
      </c>
      <c r="D12" s="6">
        <f t="shared" si="1"/>
        <v>280.97325839999996</v>
      </c>
      <c r="E12" s="6">
        <f t="shared" si="1"/>
        <v>265.25922820000005</v>
      </c>
      <c r="F12" s="7">
        <f t="shared" si="0"/>
        <v>5.924027716823428</v>
      </c>
      <c r="G12" s="1"/>
      <c r="H12" s="1"/>
    </row>
    <row r="13" spans="1:8" s="8" customFormat="1" ht="17.25">
      <c r="A13" s="5" t="s">
        <v>16</v>
      </c>
      <c r="B13" s="6">
        <f>'[7]New Format'!$B$49/100</f>
        <v>230.04614059576517</v>
      </c>
      <c r="C13" s="6">
        <f>'[7]New Format'!$B$50/100</f>
        <v>160.45370359818992</v>
      </c>
      <c r="D13" s="6">
        <f t="shared" si="1"/>
        <v>230.04614059576517</v>
      </c>
      <c r="E13" s="6">
        <f t="shared" si="1"/>
        <v>160.45370359818992</v>
      </c>
      <c r="F13" s="7">
        <f t="shared" si="0"/>
        <v>43.372284613541524</v>
      </c>
      <c r="G13" s="1"/>
      <c r="H13" s="1"/>
    </row>
    <row r="14" spans="1:8" s="8" customFormat="1" ht="18" customHeight="1">
      <c r="A14" s="5" t="s">
        <v>17</v>
      </c>
      <c r="B14" s="6">
        <f>'[8]Sheet 1'!$B$50/100</f>
        <v>111.04587533485754</v>
      </c>
      <c r="C14" s="6">
        <f>'[8]Sheet 1'!$B$51/100</f>
        <v>91.58727807684208</v>
      </c>
      <c r="D14" s="6">
        <f t="shared" si="1"/>
        <v>111.04587533485754</v>
      </c>
      <c r="E14" s="6">
        <f t="shared" si="1"/>
        <v>91.58727807684208</v>
      </c>
      <c r="F14" s="7">
        <f t="shared" si="0"/>
        <v>21.245960865535952</v>
      </c>
      <c r="G14" s="1"/>
      <c r="H14" s="1"/>
    </row>
    <row r="15" spans="1:8" s="8" customFormat="1" ht="18" customHeight="1">
      <c r="A15" s="5" t="s">
        <v>18</v>
      </c>
      <c r="B15" s="6">
        <f>'[9]New Format-NONLIFE APRIL''11'!$B$49/100</f>
        <v>93.54238663</v>
      </c>
      <c r="C15" s="6">
        <f>'[9]New Format-NONLIFE APRIL''11'!$B$50/100</f>
        <v>70.263758345</v>
      </c>
      <c r="D15" s="6">
        <f t="shared" si="1"/>
        <v>93.54238663</v>
      </c>
      <c r="E15" s="6">
        <f t="shared" si="1"/>
        <v>70.263758345</v>
      </c>
      <c r="F15" s="7">
        <f t="shared" si="0"/>
        <v>33.130348892953165</v>
      </c>
      <c r="G15" s="1"/>
      <c r="H15" s="1"/>
    </row>
    <row r="16" spans="1:8" s="8" customFormat="1" ht="18" customHeight="1">
      <c r="A16" s="5" t="s">
        <v>19</v>
      </c>
      <c r="B16" s="6">
        <f>'[10]USGI -APRIL  2011'!$B$49/100</f>
        <v>31.666439167999997</v>
      </c>
      <c r="C16" s="6">
        <f>'[10]USGI -APRIL  2011'!$B$50/100</f>
        <v>28.005399999999998</v>
      </c>
      <c r="D16" s="6">
        <f t="shared" si="1"/>
        <v>31.666439167999997</v>
      </c>
      <c r="E16" s="6">
        <f t="shared" si="1"/>
        <v>28.005399999999998</v>
      </c>
      <c r="F16" s="7">
        <f t="shared" si="0"/>
        <v>13.072618737814846</v>
      </c>
      <c r="G16" s="1"/>
      <c r="H16" s="1"/>
    </row>
    <row r="17" spans="1:8" s="8" customFormat="1" ht="17.25">
      <c r="A17" s="9" t="s">
        <v>20</v>
      </c>
      <c r="B17" s="10">
        <f>'[11]Sheet1'!$B$49/100</f>
        <v>68.283776</v>
      </c>
      <c r="C17" s="10">
        <f>'[11]Sheet1'!$B$50/100</f>
        <v>42.528999999999996</v>
      </c>
      <c r="D17" s="6">
        <f t="shared" si="1"/>
        <v>68.283776</v>
      </c>
      <c r="E17" s="6">
        <f t="shared" si="1"/>
        <v>42.528999999999996</v>
      </c>
      <c r="F17" s="7">
        <f t="shared" si="0"/>
        <v>60.55815090879166</v>
      </c>
      <c r="G17" s="1"/>
      <c r="H17" s="1"/>
    </row>
    <row r="18" spans="1:8" s="8" customFormat="1" ht="17.25">
      <c r="A18" s="9" t="s">
        <v>21</v>
      </c>
      <c r="B18" s="10">
        <f>'[12]New Format'!$B$49/100</f>
        <v>86.493145</v>
      </c>
      <c r="C18" s="10">
        <f>'[12]New Format'!$B$50/100</f>
        <v>52.657952983789954</v>
      </c>
      <c r="D18" s="6">
        <f t="shared" si="1"/>
        <v>86.493145</v>
      </c>
      <c r="E18" s="6">
        <f t="shared" si="1"/>
        <v>52.657952983789954</v>
      </c>
      <c r="F18" s="7">
        <f t="shared" si="0"/>
        <v>64.2546663874795</v>
      </c>
      <c r="G18" s="1"/>
      <c r="H18" s="1"/>
    </row>
    <row r="19" spans="1:8" s="8" customFormat="1" ht="17.25">
      <c r="A19" s="9" t="s">
        <v>22</v>
      </c>
      <c r="B19" s="10">
        <f>'[13]New Format'!$B$49/100</f>
        <v>1.37759335</v>
      </c>
      <c r="C19" s="10">
        <f>'[13]New Format'!$B$50/100</f>
        <v>0.4516636</v>
      </c>
      <c r="D19" s="6">
        <f t="shared" si="1"/>
        <v>1.37759335</v>
      </c>
      <c r="E19" s="6">
        <f t="shared" si="1"/>
        <v>0.4516636</v>
      </c>
      <c r="F19" s="7">
        <f t="shared" si="0"/>
        <v>205.00428859000368</v>
      </c>
      <c r="G19" s="1"/>
      <c r="H19" s="1"/>
    </row>
    <row r="20" spans="1:8" s="8" customFormat="1" ht="17.25">
      <c r="A20" s="9" t="s">
        <v>23</v>
      </c>
      <c r="B20" s="10">
        <f>'[14]New Format'!$B$49/100</f>
        <v>17.9534625</v>
      </c>
      <c r="C20" s="10">
        <f>'[14]New Format'!$B$50/100</f>
        <v>0.2195</v>
      </c>
      <c r="D20" s="6">
        <f t="shared" si="1"/>
        <v>17.9534625</v>
      </c>
      <c r="E20" s="6">
        <f t="shared" si="1"/>
        <v>0.2195</v>
      </c>
      <c r="F20" s="7">
        <f t="shared" si="0"/>
        <v>8079.253986332575</v>
      </c>
      <c r="G20" s="1"/>
      <c r="H20" s="1"/>
    </row>
    <row r="21" spans="1:8" s="8" customFormat="1" ht="17.25">
      <c r="A21" s="9" t="s">
        <v>24</v>
      </c>
      <c r="B21" s="10">
        <f>'[15]Sheet1'!$B$49/100</f>
        <v>11.74714520989793</v>
      </c>
      <c r="C21" s="10">
        <f>'[15]Sheet1'!$B$50/100</f>
        <v>0</v>
      </c>
      <c r="D21" s="6">
        <f t="shared" si="1"/>
        <v>11.74714520989793</v>
      </c>
      <c r="E21" s="6">
        <f t="shared" si="1"/>
        <v>0</v>
      </c>
      <c r="F21" s="7"/>
      <c r="G21" s="1"/>
      <c r="H21" s="1"/>
    </row>
    <row r="22" spans="1:8" s="8" customFormat="1" ht="17.25">
      <c r="A22" s="5" t="s">
        <v>25</v>
      </c>
      <c r="B22" s="10">
        <f>'[16]Sheet1'!$C$43</f>
        <v>1002.5987</v>
      </c>
      <c r="C22" s="10">
        <f>'[16]Sheet1'!$D$43</f>
        <v>891.0274000000001</v>
      </c>
      <c r="D22" s="6">
        <f t="shared" si="1"/>
        <v>1002.5987</v>
      </c>
      <c r="E22" s="6">
        <f t="shared" si="1"/>
        <v>891.0274000000001</v>
      </c>
      <c r="F22" s="7">
        <f t="shared" si="0"/>
        <v>12.521646360145597</v>
      </c>
      <c r="G22" s="1"/>
      <c r="H22" s="1"/>
    </row>
    <row r="23" spans="1:8" s="8" customFormat="1" ht="17.25">
      <c r="A23" s="5" t="s">
        <v>26</v>
      </c>
      <c r="B23" s="10">
        <f>'[17]April''2011'!$D$48/100</f>
        <v>653.9999999999999</v>
      </c>
      <c r="C23" s="10">
        <f>'[17]April''2011'!$D$49/100</f>
        <v>536.28</v>
      </c>
      <c r="D23" s="6">
        <f t="shared" si="1"/>
        <v>653.9999999999999</v>
      </c>
      <c r="E23" s="6">
        <f t="shared" si="1"/>
        <v>536.28</v>
      </c>
      <c r="F23" s="7">
        <f t="shared" si="0"/>
        <v>21.95121951219511</v>
      </c>
      <c r="G23" s="1"/>
      <c r="H23" s="1"/>
    </row>
    <row r="24" spans="1:8" s="8" customFormat="1" ht="17.25">
      <c r="A24" s="5" t="s">
        <v>27</v>
      </c>
      <c r="B24" s="10">
        <v>719.19</v>
      </c>
      <c r="C24" s="10">
        <v>597.92</v>
      </c>
      <c r="D24" s="6">
        <f t="shared" si="1"/>
        <v>719.19</v>
      </c>
      <c r="E24" s="6">
        <f t="shared" si="1"/>
        <v>597.92</v>
      </c>
      <c r="F24" s="7">
        <f t="shared" si="0"/>
        <v>20.28197752207655</v>
      </c>
      <c r="G24" s="1"/>
      <c r="H24" s="1"/>
    </row>
    <row r="25" spans="1:8" s="8" customFormat="1" ht="17.25">
      <c r="A25" s="5" t="s">
        <v>28</v>
      </c>
      <c r="B25" s="6">
        <v>580.76</v>
      </c>
      <c r="C25" s="6">
        <v>558.09</v>
      </c>
      <c r="D25" s="6">
        <f t="shared" si="1"/>
        <v>580.76</v>
      </c>
      <c r="E25" s="6">
        <f t="shared" si="1"/>
        <v>558.09</v>
      </c>
      <c r="F25" s="7">
        <f t="shared" si="0"/>
        <v>4.062068841943049</v>
      </c>
      <c r="G25" s="1"/>
      <c r="H25" s="1"/>
    </row>
    <row r="26" spans="1:8" s="8" customFormat="1" ht="17.25">
      <c r="A26" s="11" t="s">
        <v>29</v>
      </c>
      <c r="B26" s="12">
        <f>SUM(B7:B21)</f>
        <v>2295.689799796837</v>
      </c>
      <c r="C26" s="12">
        <f>SUM(C7:C21)</f>
        <v>1798.1682437660863</v>
      </c>
      <c r="D26" s="12">
        <f>SUM(D7:D21)</f>
        <v>2295.689799796837</v>
      </c>
      <c r="E26" s="12">
        <f>SUM(E7:E21)</f>
        <v>1798.1682437660863</v>
      </c>
      <c r="F26" s="7">
        <f t="shared" si="0"/>
        <v>27.66824282185859</v>
      </c>
      <c r="G26" s="1"/>
      <c r="H26" s="1"/>
    </row>
    <row r="27" spans="1:8" s="8" customFormat="1" ht="17.25">
      <c r="A27" s="11" t="s">
        <v>30</v>
      </c>
      <c r="B27" s="12">
        <f>SUM(B22:B25)</f>
        <v>2956.5487000000003</v>
      </c>
      <c r="C27" s="12">
        <f>SUM(C22:C25)</f>
        <v>2583.3174000000004</v>
      </c>
      <c r="D27" s="12">
        <f>SUM(D22:D25)</f>
        <v>2956.5487000000003</v>
      </c>
      <c r="E27" s="12">
        <f>SUM(E22:E25)</f>
        <v>2583.3174000000004</v>
      </c>
      <c r="F27" s="7">
        <f t="shared" si="0"/>
        <v>14.447752335814402</v>
      </c>
      <c r="G27" s="1"/>
      <c r="H27" s="1"/>
    </row>
    <row r="28" spans="1:6" ht="19.5" customHeight="1">
      <c r="A28" s="11" t="s">
        <v>31</v>
      </c>
      <c r="B28" s="12">
        <f>SUM(B26:B27)</f>
        <v>5252.2384997968375</v>
      </c>
      <c r="C28" s="12">
        <f>SUM(C26:C27)</f>
        <v>4381.4856437660865</v>
      </c>
      <c r="D28" s="12">
        <f>SUM(D26:D27)</f>
        <v>5252.2384997968375</v>
      </c>
      <c r="E28" s="12">
        <f>SUM(E26:E27)</f>
        <v>4381.4856437660865</v>
      </c>
      <c r="F28" s="7">
        <f t="shared" si="0"/>
        <v>19.873461351394482</v>
      </c>
    </row>
    <row r="29" spans="1:6" ht="19.5" customHeight="1">
      <c r="A29" s="11" t="s">
        <v>32</v>
      </c>
      <c r="B29" s="13"/>
      <c r="C29" s="13"/>
      <c r="D29" s="13"/>
      <c r="E29" s="13"/>
      <c r="F29" s="7"/>
    </row>
    <row r="30" spans="1:8" s="8" customFormat="1" ht="17.25">
      <c r="A30" s="11" t="s">
        <v>33</v>
      </c>
      <c r="B30" s="13"/>
      <c r="C30" s="13"/>
      <c r="D30" s="13"/>
      <c r="E30" s="13"/>
      <c r="F30" s="7"/>
      <c r="G30" s="1"/>
      <c r="H30" s="1"/>
    </row>
    <row r="31" spans="1:8" s="8" customFormat="1" ht="17.25">
      <c r="A31" s="5" t="s">
        <v>34</v>
      </c>
      <c r="B31" s="6">
        <f>'[18]New Format'!$B$49/100</f>
        <v>65.3488</v>
      </c>
      <c r="C31" s="6">
        <f>'[18]New Format'!$B$50/100</f>
        <v>65.2727</v>
      </c>
      <c r="D31" s="6">
        <f>B31</f>
        <v>65.3488</v>
      </c>
      <c r="E31" s="6">
        <f>C31</f>
        <v>65.2727</v>
      </c>
      <c r="F31" s="7">
        <f t="shared" si="0"/>
        <v>0.11658779244614781</v>
      </c>
      <c r="G31" s="1"/>
      <c r="H31" s="1"/>
    </row>
    <row r="32" spans="1:6" ht="17.25">
      <c r="A32" s="14" t="s">
        <v>35</v>
      </c>
      <c r="B32" s="15"/>
      <c r="C32" s="10"/>
      <c r="D32" s="10"/>
      <c r="E32" s="10"/>
      <c r="F32" s="7"/>
    </row>
    <row r="33" spans="1:6" ht="17.25">
      <c r="A33" s="16" t="s">
        <v>36</v>
      </c>
      <c r="B33" s="6">
        <f>'[19]New Format'!$B$49/100</f>
        <v>224.48220000000003</v>
      </c>
      <c r="C33" s="6">
        <f>'[19]New Format'!$B$50/100</f>
        <v>204.03709999999998</v>
      </c>
      <c r="D33" s="6">
        <f aca="true" t="shared" si="2" ref="D33:E35">B33</f>
        <v>224.48220000000003</v>
      </c>
      <c r="E33" s="6">
        <f t="shared" si="2"/>
        <v>204.03709999999998</v>
      </c>
      <c r="F33" s="7">
        <f t="shared" si="0"/>
        <v>10.020285526504766</v>
      </c>
    </row>
    <row r="34" spans="1:6" ht="17.25">
      <c r="A34" s="16" t="s">
        <v>37</v>
      </c>
      <c r="B34" s="6">
        <f>'[20]New Format'!$B$49/100</f>
        <v>30.690760899999997</v>
      </c>
      <c r="C34" s="6">
        <f>'[20]New Format'!$B$50/100</f>
        <v>18.507746900000004</v>
      </c>
      <c r="D34" s="6">
        <f t="shared" si="2"/>
        <v>30.690760899999997</v>
      </c>
      <c r="E34" s="6">
        <f t="shared" si="2"/>
        <v>18.507746900000004</v>
      </c>
      <c r="F34" s="7">
        <f t="shared" si="0"/>
        <v>65.82656476677877</v>
      </c>
    </row>
    <row r="35" spans="1:6" ht="17.25">
      <c r="A35" s="16" t="s">
        <v>38</v>
      </c>
      <c r="B35" s="6">
        <f>'[21]Monthly Premium Data-April, 11'!$B$49/100</f>
        <v>4.0967455</v>
      </c>
      <c r="C35" s="6">
        <f>'[21]Monthly Premium Data-April, 11'!$B$50/100</f>
        <v>0.32909999999999995</v>
      </c>
      <c r="D35" s="6">
        <f t="shared" si="2"/>
        <v>4.0967455</v>
      </c>
      <c r="E35" s="6">
        <f t="shared" si="2"/>
        <v>0.32909999999999995</v>
      </c>
      <c r="F35" s="7">
        <f t="shared" si="0"/>
        <v>1144.8330294743241</v>
      </c>
    </row>
    <row r="36" spans="1:6" s="20" customFormat="1" ht="15">
      <c r="A36" s="17" t="s">
        <v>39</v>
      </c>
      <c r="B36" s="18">
        <f>B33+B34+B35</f>
        <v>259.2697064</v>
      </c>
      <c r="C36" s="18">
        <f>C33+C34+C35</f>
        <v>222.8739469</v>
      </c>
      <c r="D36" s="18">
        <f>D33+D34+D35</f>
        <v>259.2697064</v>
      </c>
      <c r="E36" s="18">
        <f>E33+E34+E35</f>
        <v>222.8739469</v>
      </c>
      <c r="F36" s="19">
        <f t="shared" si="0"/>
        <v>16.330199202839186</v>
      </c>
    </row>
    <row r="37" spans="1:6" ht="17.25">
      <c r="A37" s="17" t="s">
        <v>40</v>
      </c>
      <c r="B37" s="6"/>
      <c r="C37" s="6"/>
      <c r="D37" s="6"/>
      <c r="E37" s="6"/>
      <c r="F37" s="7"/>
    </row>
    <row r="38" spans="1:7" ht="17.25">
      <c r="A38" s="16" t="s">
        <v>41</v>
      </c>
      <c r="B38" s="6">
        <f>'[22]Apr 2011'!$C$11/100</f>
        <v>37.9576</v>
      </c>
      <c r="C38" s="6">
        <f>'[22]Apr 2011'!$C$12/100</f>
        <v>45.8533</v>
      </c>
      <c r="D38" s="6">
        <f>B38</f>
        <v>37.9576</v>
      </c>
      <c r="E38" s="6">
        <f>C38</f>
        <v>45.8533</v>
      </c>
      <c r="F38" s="7">
        <f>(D38-E38)/E38*100</f>
        <v>-17.219480386362594</v>
      </c>
      <c r="G38" s="8"/>
    </row>
    <row r="39" spans="1:6" ht="17.25">
      <c r="A39" s="21"/>
      <c r="B39" s="22"/>
      <c r="C39" s="22"/>
      <c r="D39" s="22"/>
      <c r="E39" s="22"/>
      <c r="F39" s="23"/>
    </row>
    <row r="40" spans="1:6" ht="12.75" customHeight="1">
      <c r="A40" s="25" t="s">
        <v>42</v>
      </c>
      <c r="B40" s="25"/>
      <c r="C40" s="25"/>
      <c r="D40" s="25"/>
      <c r="E40" s="25"/>
      <c r="F40" s="25"/>
    </row>
    <row r="41" ht="12.75">
      <c r="A41" s="24" t="s">
        <v>43</v>
      </c>
    </row>
  </sheetData>
  <sheetProtection/>
  <mergeCells count="7">
    <mergeCell ref="A40:F40"/>
    <mergeCell ref="A1:F1"/>
    <mergeCell ref="A2:F2"/>
    <mergeCell ref="A5:A6"/>
    <mergeCell ref="B5:C5"/>
    <mergeCell ref="D5:E5"/>
    <mergeCell ref="F5:F6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2011-05-31T08:45:06Z</dcterms:modified>
  <cp:category/>
  <cp:version/>
  <cp:contentType/>
  <cp:contentStatus/>
</cp:coreProperties>
</file>