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1-2013" sheetId="1" r:id="rId1"/>
    <sheet name="Grap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0">'11-2013'!$A$1:$F$39</definedName>
  </definedNames>
  <calcPr fullCalcOnLoad="1"/>
</workbook>
</file>

<file path=xl/sharedStrings.xml><?xml version="1.0" encoding="utf-8"?>
<sst xmlns="http://schemas.openxmlformats.org/spreadsheetml/2006/main" count="48" uniqueCount="43">
  <si>
    <t>INSURANCE REGULATORY AND DEVELOPMENT AUTHORITY</t>
  </si>
  <si>
    <t>FLASH FIGURES -- NON LIFE INSURERS</t>
  </si>
  <si>
    <t>GROSS DIRECT PREMIUM UNDERWRITTEN FOR AND UPTO THE MONTH  OF NOVEMBER, 2013</t>
  </si>
  <si>
    <t>(` in Crores)</t>
  </si>
  <si>
    <t>INSURER</t>
  </si>
  <si>
    <t>NOVEMBER</t>
  </si>
  <si>
    <t>APRIL-NOVEMBER</t>
  </si>
  <si>
    <t>GROWTH OVER THE CORRESPONDING PERIOD OF PREVIOUS YEAR (%)</t>
  </si>
  <si>
    <t>2013-14</t>
  </si>
  <si>
    <t>2012-13*</t>
  </si>
  <si>
    <t>Royal Sundaram</t>
  </si>
  <si>
    <t>Tata-AIG</t>
  </si>
  <si>
    <t>Reliance General</t>
  </si>
  <si>
    <t>IFFCO-Tokio</t>
  </si>
  <si>
    <t>ICICI-lombard</t>
  </si>
  <si>
    <t>Bajaj Allianz</t>
  </si>
  <si>
    <t>HDFC ERGO General</t>
  </si>
  <si>
    <t xml:space="preserve">Cholamandalam </t>
  </si>
  <si>
    <t>Future Generali</t>
  </si>
  <si>
    <t xml:space="preserve">Universal Sompo </t>
  </si>
  <si>
    <t xml:space="preserve">Shriram General </t>
  </si>
  <si>
    <t xml:space="preserve">Bharti AXA General </t>
  </si>
  <si>
    <t>Raheja QBE</t>
  </si>
  <si>
    <t>SBI General</t>
  </si>
  <si>
    <t>L&amp;T General</t>
  </si>
  <si>
    <t>Magma HDI</t>
  </si>
  <si>
    <t>Liberty</t>
  </si>
  <si>
    <t>NA</t>
  </si>
  <si>
    <t>Star Health &amp; Allied Insurance</t>
  </si>
  <si>
    <t>Apollo MUNICH</t>
  </si>
  <si>
    <t>Max BUPA</t>
  </si>
  <si>
    <t>Religare</t>
  </si>
  <si>
    <t>New India</t>
  </si>
  <si>
    <t>National</t>
  </si>
  <si>
    <t>United India</t>
  </si>
  <si>
    <t>Oriental</t>
  </si>
  <si>
    <t>ECGC</t>
  </si>
  <si>
    <t>AIC</t>
  </si>
  <si>
    <t>PRIVATE TOTAL</t>
  </si>
  <si>
    <t>PUBLIC TOTAL</t>
  </si>
  <si>
    <t>GRAND TOTAL</t>
  </si>
  <si>
    <t xml:space="preserve">Note: Compiled on the basis of data submitted by the Insurance companies      </t>
  </si>
  <si>
    <t xml:space="preserve">        *  Figures revised by insurance companies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</si>
</sst>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name val="Rupee Foradian"/>
      <family val="2"/>
    </font>
    <font>
      <sz val="10"/>
      <name val="Trebuchet MS"/>
      <family val="2"/>
    </font>
    <font>
      <b/>
      <sz val="10"/>
      <name val="Rupee Foradian"/>
      <family val="2"/>
    </font>
    <font>
      <sz val="12"/>
      <name val="Trebuchet MS"/>
      <family val="2"/>
    </font>
    <font>
      <sz val="11"/>
      <color indexed="8"/>
      <name val="Arial"/>
      <family val="2"/>
    </font>
    <font>
      <b/>
      <sz val="12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>
      <alignment vertical="center"/>
      <protection/>
    </xf>
    <xf numFmtId="2" fontId="4" fillId="33" borderId="0" xfId="57" applyNumberFormat="1" applyFont="1" applyFill="1" applyAlignment="1">
      <alignment vertical="center"/>
      <protection/>
    </xf>
    <xf numFmtId="0" fontId="2" fillId="0" borderId="0" xfId="57">
      <alignment/>
      <protection/>
    </xf>
    <xf numFmtId="0" fontId="5" fillId="0" borderId="0" xfId="57" applyFont="1">
      <alignment/>
      <protection/>
    </xf>
    <xf numFmtId="0" fontId="6" fillId="0" borderId="0" xfId="57" applyFont="1" applyAlignment="1">
      <alignment horizontal="right" vertical="center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>
      <alignment/>
      <protection/>
    </xf>
    <xf numFmtId="164" fontId="7" fillId="0" borderId="10" xfId="44" applyFont="1" applyFill="1" applyBorder="1" applyAlignment="1">
      <alignment/>
    </xf>
    <xf numFmtId="2" fontId="7" fillId="0" borderId="10" xfId="45" applyNumberFormat="1" applyFont="1" applyFill="1" applyBorder="1" applyAlignment="1">
      <alignment vertical="center"/>
    </xf>
    <xf numFmtId="0" fontId="2" fillId="0" borderId="0" xfId="57" applyBorder="1">
      <alignment/>
      <protection/>
    </xf>
    <xf numFmtId="0" fontId="5" fillId="0" borderId="10" xfId="57" applyFont="1" applyFill="1" applyBorder="1">
      <alignment/>
      <protection/>
    </xf>
    <xf numFmtId="164" fontId="7" fillId="0" borderId="10" xfId="44" applyFont="1" applyBorder="1" applyAlignment="1">
      <alignment/>
    </xf>
    <xf numFmtId="2" fontId="7" fillId="0" borderId="10" xfId="45" applyNumberFormat="1" applyFont="1" applyFill="1" applyBorder="1" applyAlignment="1">
      <alignment horizontal="center" vertical="center"/>
    </xf>
    <xf numFmtId="164" fontId="42" fillId="0" borderId="0" xfId="44" applyFont="1" applyAlignment="1">
      <alignment/>
    </xf>
    <xf numFmtId="0" fontId="3" fillId="0" borderId="10" xfId="57" applyFont="1" applyBorder="1">
      <alignment/>
      <protection/>
    </xf>
    <xf numFmtId="2" fontId="3" fillId="0" borderId="10" xfId="45" applyNumberFormat="1" applyFont="1" applyFill="1" applyBorder="1" applyAlignment="1">
      <alignment vertical="center"/>
    </xf>
    <xf numFmtId="164" fontId="9" fillId="0" borderId="10" xfId="44" applyFont="1" applyFill="1" applyBorder="1" applyAlignment="1">
      <alignment horizontal="right" vertical="center"/>
    </xf>
    <xf numFmtId="2" fontId="9" fillId="0" borderId="10" xfId="45" applyNumberFormat="1" applyFont="1" applyFill="1" applyBorder="1" applyAlignment="1">
      <alignment vertical="center"/>
    </xf>
    <xf numFmtId="2" fontId="5" fillId="0" borderId="0" xfId="45" applyNumberFormat="1" applyFont="1" applyFill="1" applyBorder="1" applyAlignment="1">
      <alignment vertical="top" wrapText="1"/>
    </xf>
    <xf numFmtId="2" fontId="7" fillId="0" borderId="0" xfId="45" applyNumberFormat="1" applyFont="1" applyFill="1" applyBorder="1" applyAlignment="1">
      <alignment/>
    </xf>
    <xf numFmtId="2" fontId="7" fillId="0" borderId="0" xfId="45" applyNumberFormat="1" applyFont="1" applyFill="1" applyBorder="1" applyAlignment="1">
      <alignment vertical="center"/>
    </xf>
    <xf numFmtId="2" fontId="2" fillId="0" borderId="0" xfId="57" applyNumberFormat="1">
      <alignment/>
      <protection/>
    </xf>
    <xf numFmtId="2" fontId="3" fillId="0" borderId="0" xfId="45" applyNumberFormat="1" applyFont="1" applyFill="1" applyBorder="1" applyAlignment="1">
      <alignment vertical="top" wrapText="1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 quotePrefix="1">
      <alignment horizontal="center" vertical="center"/>
      <protection/>
    </xf>
    <xf numFmtId="0" fontId="3" fillId="0" borderId="0" xfId="57" applyFont="1" applyAlignment="1" quotePrefix="1">
      <alignment horizontal="center"/>
      <protection/>
    </xf>
    <xf numFmtId="0" fontId="3" fillId="0" borderId="10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12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 vertical="center" wrapText="1"/>
      <protection/>
    </xf>
    <xf numFmtId="0" fontId="3" fillId="0" borderId="10" xfId="57" applyFont="1" applyBorder="1" applyAlignment="1" quotePrefix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April06 - March 07 ex ECGC;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17</xdr:row>
      <xdr:rowOff>0</xdr:rowOff>
    </xdr:from>
    <xdr:to>
      <xdr:col>24</xdr:col>
      <xdr:colOff>161925</xdr:colOff>
      <xdr:row>47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238500"/>
          <a:ext cx="8696325" cy="589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\Royal_BD_Nov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ata\Universal_BD_Nov%20201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ata\Shriram_BD_Nov%20201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ata\Bharti_BD_Nov%2020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ata\Raheja_BD_Nov%2020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ata\SBI_BD_Nov%202013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Data\LnT_BD_Nov%2020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Data\Magma_BD_Nov%202013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Data\Liberty_BD_Nov%2020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Data\Star_BD_Nov%20201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ata\Apollo_BD_Nov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a\TataAig_BD_Nov%20201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Data\MaxBupa_BD_Nov%202013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ata\Religare_BD_Nov%20201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Data\NewIndia_BD_Nov%202013_Flash%20Figure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ata\National_BD_Nov%202013_Flash%20Figure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ata\Oriental_BD_Nov%202013_Flash%20Figures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ata\ECGC_BD_Nov%202013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Data\AIC_BD_Nov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ata\Reliance_BD_Nov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ata\Iffco_BD_Nov%2020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ata\ICICI_BD_Nov%202013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ata\Bajaj_BD_Nov%20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ata\HDFCErgo_BD_Nov%20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ata\Chola_BD_Nov%20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ata\Future_BD_Nov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11735.217423572642</v>
          </cell>
          <cell r="C49">
            <v>97394.79277774676</v>
          </cell>
        </row>
        <row r="50">
          <cell r="B50">
            <v>13041.388210085805</v>
          </cell>
          <cell r="C50">
            <v>101291.12746797947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SGI -NOV 2013 "/>
    </sheetNames>
    <sheetDataSet>
      <sheetData sheetId="0">
        <row r="49">
          <cell r="B49">
            <v>3535.1109515000003</v>
          </cell>
          <cell r="C49">
            <v>34733.590486500005</v>
          </cell>
        </row>
        <row r="50">
          <cell r="B50">
            <v>3697.5915120999994</v>
          </cell>
          <cell r="C50">
            <v>33123.8689589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12019.501500000004</v>
          </cell>
          <cell r="C49">
            <v>98669.30159</v>
          </cell>
        </row>
        <row r="50">
          <cell r="B50">
            <v>12560.74951</v>
          </cell>
          <cell r="C50">
            <v>95445.58083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11816.601795899996</v>
          </cell>
          <cell r="C49">
            <v>93472.27226069986</v>
          </cell>
        </row>
        <row r="50">
          <cell r="B50">
            <v>9874.646743900013</v>
          </cell>
          <cell r="C50">
            <v>77287.46465180002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163.47965209999998</v>
          </cell>
          <cell r="C49">
            <v>1576.2073068</v>
          </cell>
        </row>
        <row r="50">
          <cell r="B50">
            <v>231.3107933</v>
          </cell>
          <cell r="C50">
            <v>1395.1628712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9001.747795276975</v>
          </cell>
          <cell r="C49">
            <v>72726.02797944198</v>
          </cell>
        </row>
        <row r="50">
          <cell r="B50">
            <v>6657.64</v>
          </cell>
          <cell r="C50">
            <v>42547.0032879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8">
          <cell r="B48">
            <v>1811.7234827960344</v>
          </cell>
          <cell r="C48">
            <v>15962.6619784</v>
          </cell>
        </row>
        <row r="49">
          <cell r="B49">
            <v>1135.443434117612</v>
          </cell>
          <cell r="C49">
            <v>10478.421488760681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3344.05607</v>
          </cell>
          <cell r="C49">
            <v>23554.523371199997</v>
          </cell>
        </row>
        <row r="50">
          <cell r="B50">
            <v>1054.15</v>
          </cell>
          <cell r="C50">
            <v>1605.448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1074.6937535000002</v>
          </cell>
          <cell r="C49">
            <v>6176.772063699999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8239.85</v>
          </cell>
          <cell r="C49">
            <v>63804.96000000001</v>
          </cell>
        </row>
        <row r="50">
          <cell r="B50">
            <v>5844.54</v>
          </cell>
          <cell r="C50">
            <v>51278.04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4418.036795665023</v>
          </cell>
          <cell r="C49">
            <v>31810.946504300024</v>
          </cell>
        </row>
        <row r="50">
          <cell r="B50">
            <v>5463.6041355</v>
          </cell>
          <cell r="C50">
            <v>31804.430468100003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17420.84262640003</v>
          </cell>
          <cell r="C49">
            <v>157891.72644809977</v>
          </cell>
        </row>
        <row r="50">
          <cell r="B50">
            <v>15068.251333099986</v>
          </cell>
          <cell r="C50">
            <v>135391.507978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emium Data"/>
    </sheetNames>
    <sheetDataSet>
      <sheetData sheetId="0">
        <row r="51">
          <cell r="B51">
            <v>2189.78</v>
          </cell>
          <cell r="C51">
            <v>17682.21709800029</v>
          </cell>
        </row>
        <row r="52">
          <cell r="B52">
            <v>1344.68</v>
          </cell>
          <cell r="C52">
            <v>10468.2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941.7</v>
          </cell>
          <cell r="C49">
            <v>9647.109999999999</v>
          </cell>
        </row>
        <row r="50">
          <cell r="B50">
            <v>163.37057</v>
          </cell>
          <cell r="C50">
            <v>1657.96057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NAP-NOV"/>
    </sheetNames>
    <sheetDataSet>
      <sheetData sheetId="0">
        <row r="8">
          <cell r="Q8">
            <v>79002.64300000001</v>
          </cell>
          <cell r="AF8">
            <v>741980.743</v>
          </cell>
        </row>
        <row r="9">
          <cell r="Q9">
            <v>68032.51000000001</v>
          </cell>
          <cell r="AF9">
            <v>650704.98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4">
          <cell r="C64">
            <v>711.6899999999999</v>
          </cell>
          <cell r="D64">
            <v>686.57</v>
          </cell>
          <cell r="G64">
            <v>6272.439999999999</v>
          </cell>
          <cell r="H64">
            <v>5719.580000000001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NOVEMBER 2013"/>
    </sheetNames>
    <sheetDataSet>
      <sheetData sheetId="0">
        <row r="51">
          <cell r="B51">
            <v>49258.240000000005</v>
          </cell>
          <cell r="C51">
            <v>47798.09</v>
          </cell>
          <cell r="I51">
            <v>472385.51</v>
          </cell>
          <cell r="J51">
            <v>426605.8300000001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11887.65</v>
          </cell>
          <cell r="C49">
            <v>81669.56</v>
          </cell>
        </row>
        <row r="50">
          <cell r="B50">
            <v>9299</v>
          </cell>
          <cell r="C50">
            <v>72738.27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ov'13"/>
    </sheetNames>
    <sheetDataSet>
      <sheetData sheetId="0">
        <row r="11">
          <cell r="C11">
            <v>17776.89</v>
          </cell>
          <cell r="D11">
            <v>230650.39</v>
          </cell>
        </row>
        <row r="12">
          <cell r="C12">
            <v>16065.31</v>
          </cell>
          <cell r="D12">
            <v>217295.07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 Mail"/>
    </sheetNames>
    <sheetDataSet>
      <sheetData sheetId="0">
        <row r="49">
          <cell r="B49">
            <v>19569.972990312</v>
          </cell>
          <cell r="C49">
            <v>166856.8002259924</v>
          </cell>
        </row>
        <row r="50">
          <cell r="B50">
            <v>16299.228532260002</v>
          </cell>
          <cell r="C50">
            <v>137283.8078660505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16951.110000000008</v>
          </cell>
          <cell r="C49">
            <v>191258.6115907</v>
          </cell>
        </row>
        <row r="50">
          <cell r="B50">
            <v>18077.5444302</v>
          </cell>
          <cell r="C50">
            <v>166450.48705489992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nal Current Month"/>
    </sheetNames>
    <sheetDataSet>
      <sheetData sheetId="0">
        <row r="49">
          <cell r="B49">
            <v>53823.02290409273</v>
          </cell>
          <cell r="C49">
            <v>453020.56941458955</v>
          </cell>
        </row>
        <row r="50">
          <cell r="B50">
            <v>54680.90204898203</v>
          </cell>
          <cell r="C50">
            <v>396766.7998813943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32785.27342</v>
          </cell>
          <cell r="C49">
            <v>292838.88154</v>
          </cell>
        </row>
        <row r="50">
          <cell r="B50">
            <v>29474.60829</v>
          </cell>
          <cell r="C50">
            <v>250561.54044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17984.674458155005</v>
          </cell>
          <cell r="C49">
            <v>186850.45124249114</v>
          </cell>
        </row>
        <row r="50">
          <cell r="B50">
            <v>17680.481853555062</v>
          </cell>
          <cell r="C50">
            <v>160118.19055053729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BF"/>
    </sheetNames>
    <sheetDataSet>
      <sheetData sheetId="0">
        <row r="49">
          <cell r="C49">
            <v>13502.475560699993</v>
          </cell>
          <cell r="D49">
            <v>117056.93474237586</v>
          </cell>
        </row>
        <row r="50">
          <cell r="C50">
            <v>13044.917077705853</v>
          </cell>
          <cell r="D50">
            <v>105714.59857402442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Ls_XLB_WorkbookFile"/>
      <sheetName val="Ls_AgXLB_WorkbookFile"/>
    </sheetNames>
    <sheetDataSet>
      <sheetData sheetId="0">
        <row r="49">
          <cell r="B49">
            <v>9300.925866200001</v>
          </cell>
          <cell r="C49">
            <v>80285.0647375</v>
          </cell>
        </row>
        <row r="50">
          <cell r="B50">
            <v>8430.1285587</v>
          </cell>
          <cell r="C50">
            <v>72261.7152278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pane xSplit="1" ySplit="6" topLeftCell="B7" activePane="bottomRight" state="frozen"/>
      <selection pane="topLeft" activeCell="A36" sqref="A36"/>
      <selection pane="topRight" activeCell="A36" sqref="A36"/>
      <selection pane="bottomLeft" activeCell="A36" sqref="A36"/>
      <selection pane="bottomRight" activeCell="A3" sqref="A3:F3"/>
    </sheetView>
  </sheetViews>
  <sheetFormatPr defaultColWidth="9.140625" defaultRowHeight="15"/>
  <cols>
    <col min="1" max="1" width="29.7109375" style="4" customWidth="1"/>
    <col min="2" max="2" width="12.57421875" style="4" customWidth="1"/>
    <col min="3" max="3" width="12.421875" style="4" bestFit="1" customWidth="1"/>
    <col min="4" max="5" width="13.8515625" style="4" bestFit="1" customWidth="1"/>
    <col min="6" max="6" width="21.140625" style="4" customWidth="1"/>
    <col min="7" max="8" width="9.140625" style="4" customWidth="1"/>
    <col min="9" max="9" width="10.57421875" style="4" customWidth="1"/>
    <col min="10" max="16384" width="9.140625" style="4" customWidth="1"/>
  </cols>
  <sheetData>
    <row r="1" spans="1:8" s="2" customFormat="1" ht="15.75" customHeight="1">
      <c r="A1" s="25" t="s">
        <v>0</v>
      </c>
      <c r="B1" s="25"/>
      <c r="C1" s="25"/>
      <c r="D1" s="25"/>
      <c r="E1" s="25"/>
      <c r="F1" s="25"/>
      <c r="G1" s="1"/>
      <c r="H1" s="1"/>
    </row>
    <row r="2" spans="1:8" s="2" customFormat="1" ht="15.75" customHeight="1">
      <c r="A2" s="26" t="s">
        <v>1</v>
      </c>
      <c r="B2" s="26"/>
      <c r="C2" s="26"/>
      <c r="D2" s="26"/>
      <c r="E2" s="26"/>
      <c r="F2" s="26"/>
      <c r="G2" s="3"/>
      <c r="H2" s="1"/>
    </row>
    <row r="3" spans="1:6" ht="15" customHeight="1">
      <c r="A3" s="27" t="s">
        <v>2</v>
      </c>
      <c r="B3" s="27"/>
      <c r="C3" s="27"/>
      <c r="D3" s="27"/>
      <c r="E3" s="27"/>
      <c r="F3" s="27"/>
    </row>
    <row r="4" spans="1:5" ht="15">
      <c r="A4" s="5"/>
      <c r="B4" s="5"/>
      <c r="C4" s="6" t="s">
        <v>3</v>
      </c>
      <c r="D4" s="5"/>
      <c r="E4" s="6" t="s">
        <v>3</v>
      </c>
    </row>
    <row r="5" spans="1:6" ht="37.5" customHeight="1">
      <c r="A5" s="28" t="s">
        <v>4</v>
      </c>
      <c r="B5" s="29" t="s">
        <v>5</v>
      </c>
      <c r="C5" s="30"/>
      <c r="D5" s="31" t="s">
        <v>6</v>
      </c>
      <c r="E5" s="32"/>
      <c r="F5" s="33" t="s">
        <v>7</v>
      </c>
    </row>
    <row r="6" spans="1:6" ht="26.25" customHeight="1">
      <c r="A6" s="28"/>
      <c r="B6" s="7" t="s">
        <v>8</v>
      </c>
      <c r="C6" s="7" t="s">
        <v>9</v>
      </c>
      <c r="D6" s="7" t="s">
        <v>8</v>
      </c>
      <c r="E6" s="7" t="s">
        <v>9</v>
      </c>
      <c r="F6" s="33"/>
    </row>
    <row r="7" spans="1:6" ht="18">
      <c r="A7" s="8" t="s">
        <v>10</v>
      </c>
      <c r="B7" s="9">
        <f>'[1]New Format'!$B$49/100</f>
        <v>117.35217423572641</v>
      </c>
      <c r="C7" s="9">
        <f>'[1]New Format'!$B$50/100</f>
        <v>130.41388210085805</v>
      </c>
      <c r="D7" s="9">
        <f>'[1]New Format'!$C$49/100</f>
        <v>973.9479277774676</v>
      </c>
      <c r="E7" s="9">
        <f>'[1]New Format'!$C$50/100</f>
        <v>1012.9112746797947</v>
      </c>
      <c r="F7" s="10">
        <f>(D7-E7)/E7*100</f>
        <v>-3.8466692864727294</v>
      </c>
    </row>
    <row r="8" spans="1:8" s="11" customFormat="1" ht="18">
      <c r="A8" s="8" t="s">
        <v>11</v>
      </c>
      <c r="B8" s="9">
        <f>'[2]New Format'!$B$49/100</f>
        <v>174.2084262640003</v>
      </c>
      <c r="C8" s="9">
        <f>'[2]New Format'!$B$50/100</f>
        <v>150.68251333099985</v>
      </c>
      <c r="D8" s="9">
        <f>'[2]New Format'!$C$49/100</f>
        <v>1578.9172644809978</v>
      </c>
      <c r="E8" s="9">
        <f>'[2]New Format'!$C$50/100</f>
        <v>1353.91507978</v>
      </c>
      <c r="F8" s="10">
        <f aca="true" t="shared" si="0" ref="F8:F35">(D8-E8)/E8*100</f>
        <v>16.618633477186677</v>
      </c>
      <c r="G8" s="4"/>
      <c r="H8" s="4"/>
    </row>
    <row r="9" spans="1:8" s="11" customFormat="1" ht="18">
      <c r="A9" s="8" t="s">
        <v>12</v>
      </c>
      <c r="B9" s="9">
        <f>'[3]New Format Mail'!$B$49/100</f>
        <v>195.69972990312</v>
      </c>
      <c r="C9" s="9">
        <f>'[3]New Format Mail'!$B$50/100</f>
        <v>162.99228532260003</v>
      </c>
      <c r="D9" s="9">
        <f>'[3]New Format Mail'!$C$49/100</f>
        <v>1668.568002259924</v>
      </c>
      <c r="E9" s="9">
        <f>'[3]New Format Mail'!$C$50/100</f>
        <v>1372.838078660505</v>
      </c>
      <c r="F9" s="10">
        <f t="shared" si="0"/>
        <v>21.54150064718239</v>
      </c>
      <c r="G9" s="4"/>
      <c r="H9" s="4"/>
    </row>
    <row r="10" spans="1:8" s="11" customFormat="1" ht="18">
      <c r="A10" s="8" t="s">
        <v>13</v>
      </c>
      <c r="B10" s="9">
        <f>'[4]New Format'!$B$49/100</f>
        <v>169.51110000000008</v>
      </c>
      <c r="C10" s="9">
        <f>'[4]New Format'!$B$50/100</f>
        <v>180.77544430199998</v>
      </c>
      <c r="D10" s="9">
        <f>'[4]New Format'!$C$49/100</f>
        <v>1912.586115907</v>
      </c>
      <c r="E10" s="9">
        <f>'[4]New Format'!$C$50/100</f>
        <v>1664.5048705489992</v>
      </c>
      <c r="F10" s="10">
        <f t="shared" si="0"/>
        <v>14.904206635104462</v>
      </c>
      <c r="G10" s="4"/>
      <c r="H10" s="4"/>
    </row>
    <row r="11" spans="1:8" s="11" customFormat="1" ht="18">
      <c r="A11" s="8" t="s">
        <v>14</v>
      </c>
      <c r="B11" s="9">
        <f>'[5]Final Current Month'!$B$49/100</f>
        <v>538.2302290409273</v>
      </c>
      <c r="C11" s="9">
        <f>'[5]Final Current Month'!$B$50/100</f>
        <v>546.8090204898203</v>
      </c>
      <c r="D11" s="9">
        <f>'[5]Final Current Month'!$C$49/100</f>
        <v>4530.205694145896</v>
      </c>
      <c r="E11" s="9">
        <f>'[5]Final Current Month'!$C$50/100</f>
        <v>3967.667998813943</v>
      </c>
      <c r="F11" s="10">
        <f t="shared" si="0"/>
        <v>14.178043513220171</v>
      </c>
      <c r="G11" s="4"/>
      <c r="H11" s="4"/>
    </row>
    <row r="12" spans="1:8" s="11" customFormat="1" ht="18">
      <c r="A12" s="8" t="s">
        <v>15</v>
      </c>
      <c r="B12" s="9">
        <f>'[6]New Format'!$B$49/100</f>
        <v>327.8527342</v>
      </c>
      <c r="C12" s="9">
        <f>'[6]New Format'!$B$50/100</f>
        <v>294.7460829</v>
      </c>
      <c r="D12" s="9">
        <f>'[6]New Format'!$C$49/100</f>
        <v>2928.3888153999997</v>
      </c>
      <c r="E12" s="9">
        <f>'[6]New Format'!$C$50/100</f>
        <v>2505.6154044</v>
      </c>
      <c r="F12" s="10">
        <f t="shared" si="0"/>
        <v>16.873036869807954</v>
      </c>
      <c r="G12" s="4"/>
      <c r="H12" s="4"/>
    </row>
    <row r="13" spans="1:8" s="11" customFormat="1" ht="18">
      <c r="A13" s="8" t="s">
        <v>16</v>
      </c>
      <c r="B13" s="9">
        <f>'[7]New Format'!$B$49/100</f>
        <v>179.84674458155004</v>
      </c>
      <c r="C13" s="9">
        <f>'[7]New Format'!$B$50/100</f>
        <v>176.80481853555062</v>
      </c>
      <c r="D13" s="9">
        <f>'[7]New Format'!$C$49/100</f>
        <v>1868.5045124249114</v>
      </c>
      <c r="E13" s="9">
        <f>'[7]New Format'!$C$50/100</f>
        <v>1601.181905505373</v>
      </c>
      <c r="F13" s="10">
        <f t="shared" si="0"/>
        <v>16.69533024326582</v>
      </c>
      <c r="G13" s="4"/>
      <c r="H13" s="4"/>
    </row>
    <row r="14" spans="1:8" s="11" customFormat="1" ht="18" customHeight="1">
      <c r="A14" s="8" t="s">
        <v>17</v>
      </c>
      <c r="B14" s="9">
        <f>'[8]MBF'!$C$49/100</f>
        <v>135.02475560699995</v>
      </c>
      <c r="C14" s="9">
        <f>'[8]MBF'!$C$50/100</f>
        <v>130.44917077705853</v>
      </c>
      <c r="D14" s="9">
        <f>'[8]MBF'!$D$49/100</f>
        <v>1170.5693474237587</v>
      </c>
      <c r="E14" s="9">
        <f>'[8]MBF'!$D$50/100</f>
        <v>1057.1459857402442</v>
      </c>
      <c r="F14" s="10">
        <f t="shared" si="0"/>
        <v>10.729205163096955</v>
      </c>
      <c r="G14" s="4"/>
      <c r="H14" s="4"/>
    </row>
    <row r="15" spans="1:8" s="11" customFormat="1" ht="18" customHeight="1">
      <c r="A15" s="8" t="s">
        <v>18</v>
      </c>
      <c r="B15" s="9">
        <f>'[9]New Format'!$B$49/100</f>
        <v>93.00925866200001</v>
      </c>
      <c r="C15" s="9">
        <f>'[9]New Format'!$B$50/100</f>
        <v>84.301285587</v>
      </c>
      <c r="D15" s="9">
        <f>'[9]New Format'!$C$49/100</f>
        <v>802.850647375</v>
      </c>
      <c r="E15" s="9">
        <f>'[9]New Format'!$C$50/100</f>
        <v>722.617152278</v>
      </c>
      <c r="F15" s="10">
        <f t="shared" si="0"/>
        <v>11.103181656298839</v>
      </c>
      <c r="G15" s="4"/>
      <c r="H15" s="4"/>
    </row>
    <row r="16" spans="1:8" s="11" customFormat="1" ht="18" customHeight="1">
      <c r="A16" s="8" t="s">
        <v>19</v>
      </c>
      <c r="B16" s="9">
        <f>'[10]USGI -NOV 2013 '!$B$49/100</f>
        <v>35.351109515000005</v>
      </c>
      <c r="C16" s="9">
        <f>'[10]USGI -NOV 2013 '!$B$50/100</f>
        <v>36.97591512099999</v>
      </c>
      <c r="D16" s="9">
        <f>'[10]USGI -NOV 2013 '!$C$49/100</f>
        <v>347.33590486500003</v>
      </c>
      <c r="E16" s="9">
        <f>'[10]USGI -NOV 2013 '!$C$50/100</f>
        <v>331.238689589</v>
      </c>
      <c r="F16" s="10">
        <f t="shared" si="0"/>
        <v>4.859702619876145</v>
      </c>
      <c r="G16" s="4"/>
      <c r="H16" s="4"/>
    </row>
    <row r="17" spans="1:8" s="11" customFormat="1" ht="18">
      <c r="A17" s="12" t="s">
        <v>20</v>
      </c>
      <c r="B17" s="13">
        <f>'[11]Sheet1'!$B$49/100</f>
        <v>120.19501500000004</v>
      </c>
      <c r="C17" s="13">
        <f>'[11]Sheet1'!$B$50/100</f>
        <v>125.6074951</v>
      </c>
      <c r="D17" s="9">
        <f>'[11]Sheet1'!$C$49/100</f>
        <v>986.6930159</v>
      </c>
      <c r="E17" s="9">
        <f>'[11]Sheet1'!$C$50/100</f>
        <v>954.4558083000001</v>
      </c>
      <c r="F17" s="10">
        <f t="shared" si="0"/>
        <v>3.3775484752320004</v>
      </c>
      <c r="G17" s="4"/>
      <c r="H17" s="4"/>
    </row>
    <row r="18" spans="1:8" s="11" customFormat="1" ht="18">
      <c r="A18" s="12" t="s">
        <v>21</v>
      </c>
      <c r="B18" s="13">
        <f>'[12]New Format'!$B$49/100</f>
        <v>118.16601795899996</v>
      </c>
      <c r="C18" s="13">
        <f>'[12]New Format'!$B$50/100</f>
        <v>98.74646743900013</v>
      </c>
      <c r="D18" s="9">
        <f>'[12]New Format'!$C$49/100</f>
        <v>934.7227226069986</v>
      </c>
      <c r="E18" s="9">
        <f>'[12]New Format'!$C$50/100</f>
        <v>772.8746465180002</v>
      </c>
      <c r="F18" s="10">
        <f t="shared" si="0"/>
        <v>20.941051284081542</v>
      </c>
      <c r="G18" s="4"/>
      <c r="H18" s="4"/>
    </row>
    <row r="19" spans="1:8" s="11" customFormat="1" ht="18">
      <c r="A19" s="12" t="s">
        <v>22</v>
      </c>
      <c r="B19" s="13">
        <f>'[13]New Format'!$B$49/100</f>
        <v>1.6347965209999997</v>
      </c>
      <c r="C19" s="13">
        <f>'[13]New Format'!$B$50/100</f>
        <v>2.313107933</v>
      </c>
      <c r="D19" s="9">
        <f>'[13]New Format'!$C$49/100</f>
        <v>15.762073068</v>
      </c>
      <c r="E19" s="9">
        <f>'[13]New Format'!$C$50/100</f>
        <v>13.951628712</v>
      </c>
      <c r="F19" s="10">
        <f t="shared" si="0"/>
        <v>12.976580680095148</v>
      </c>
      <c r="G19" s="4"/>
      <c r="H19" s="4"/>
    </row>
    <row r="20" spans="1:8" s="11" customFormat="1" ht="18">
      <c r="A20" s="12" t="s">
        <v>23</v>
      </c>
      <c r="B20" s="13">
        <f>'[14]New Format'!$B$49/100</f>
        <v>90.01747795276975</v>
      </c>
      <c r="C20" s="13">
        <f>'[14]New Format'!$B$50/100</f>
        <v>66.5764</v>
      </c>
      <c r="D20" s="9">
        <f>'[14]New Format'!$C$49/100</f>
        <v>727.2602797944197</v>
      </c>
      <c r="E20" s="9">
        <f>'[14]New Format'!$C$50/100</f>
        <v>425.470032879</v>
      </c>
      <c r="F20" s="10">
        <f t="shared" si="0"/>
        <v>70.93102300843978</v>
      </c>
      <c r="G20" s="4"/>
      <c r="H20" s="4"/>
    </row>
    <row r="21" spans="1:8" s="11" customFormat="1" ht="18">
      <c r="A21" s="12" t="s">
        <v>24</v>
      </c>
      <c r="B21" s="13">
        <f>'[15]Sheet1'!$B$48/100</f>
        <v>18.117234827960345</v>
      </c>
      <c r="C21" s="13">
        <f>'[15]Sheet1'!$B$49/100</f>
        <v>11.35443434117612</v>
      </c>
      <c r="D21" s="9">
        <f>'[15]Sheet1'!$C$48/100</f>
        <v>159.62661978399998</v>
      </c>
      <c r="E21" s="9">
        <f>'[15]Sheet1'!$C$49/100</f>
        <v>104.78421488760681</v>
      </c>
      <c r="F21" s="10">
        <f t="shared" si="0"/>
        <v>52.3384223045599</v>
      </c>
      <c r="G21" s="4"/>
      <c r="H21" s="4"/>
    </row>
    <row r="22" spans="1:8" s="11" customFormat="1" ht="18">
      <c r="A22" s="8" t="s">
        <v>25</v>
      </c>
      <c r="B22" s="9">
        <f>'[16]New Format'!$B$49/100</f>
        <v>33.4405607</v>
      </c>
      <c r="C22" s="9">
        <f>'[16]New Format'!$B$50/100</f>
        <v>10.541500000000001</v>
      </c>
      <c r="D22" s="9">
        <f>'[16]New Format'!$C$49/100</f>
        <v>235.54523371199997</v>
      </c>
      <c r="E22" s="9">
        <f>'[16]New Format'!$C$50/100</f>
        <v>16.05448</v>
      </c>
      <c r="F22" s="10">
        <f t="shared" si="0"/>
        <v>1367.1620240082514</v>
      </c>
      <c r="G22" s="4"/>
      <c r="H22" s="4"/>
    </row>
    <row r="23" spans="1:8" s="11" customFormat="1" ht="18">
      <c r="A23" s="8" t="s">
        <v>26</v>
      </c>
      <c r="B23" s="9">
        <f>'[17]New Format'!$B$49/100</f>
        <v>10.746937535000002</v>
      </c>
      <c r="C23" s="14" t="s">
        <v>27</v>
      </c>
      <c r="D23" s="9">
        <f>'[17]New Format'!$C$49/100</f>
        <v>61.767720637</v>
      </c>
      <c r="E23" s="14" t="s">
        <v>27</v>
      </c>
      <c r="F23" s="14" t="s">
        <v>27</v>
      </c>
      <c r="G23" s="4"/>
      <c r="H23" s="4"/>
    </row>
    <row r="24" spans="1:8" s="11" customFormat="1" ht="18">
      <c r="A24" s="12" t="s">
        <v>28</v>
      </c>
      <c r="B24" s="13">
        <f>'[18]New Format'!$B$49/100</f>
        <v>82.3985</v>
      </c>
      <c r="C24" s="13">
        <f>'[18]New Format'!$B$50/100</f>
        <v>58.4454</v>
      </c>
      <c r="D24" s="15">
        <f>'[18]New Format'!$C$49/100</f>
        <v>638.0496</v>
      </c>
      <c r="E24" s="9">
        <f>'[18]New Format'!$C$50/100</f>
        <v>512.7804</v>
      </c>
      <c r="F24" s="10">
        <f t="shared" si="0"/>
        <v>24.429404868048792</v>
      </c>
      <c r="G24" s="4"/>
      <c r="H24" s="4"/>
    </row>
    <row r="25" spans="1:8" s="11" customFormat="1" ht="18">
      <c r="A25" s="12" t="s">
        <v>29</v>
      </c>
      <c r="B25" s="13">
        <f>'[19]New Format'!$B$49/100</f>
        <v>44.18036795665024</v>
      </c>
      <c r="C25" s="13">
        <f>'[19]New Format'!$B$50/100</f>
        <v>54.636041354999996</v>
      </c>
      <c r="D25" s="9">
        <f>'[19]New Format'!$C$49/100</f>
        <v>318.1094650430002</v>
      </c>
      <c r="E25" s="9">
        <f>'[19]New Format'!$C$50/100</f>
        <v>318.044304681</v>
      </c>
      <c r="F25" s="10">
        <f t="shared" si="0"/>
        <v>0.020487825451097265</v>
      </c>
      <c r="G25" s="4"/>
      <c r="H25" s="4"/>
    </row>
    <row r="26" spans="1:8" s="11" customFormat="1" ht="18">
      <c r="A26" s="12" t="s">
        <v>30</v>
      </c>
      <c r="B26" s="13">
        <f>'[20]Monthly premium Data'!$B$51/100</f>
        <v>21.897800000000004</v>
      </c>
      <c r="C26" s="13">
        <f>'[20]Monthly premium Data'!$B$52/100</f>
        <v>13.446800000000001</v>
      </c>
      <c r="D26" s="9">
        <f>'[20]Monthly premium Data'!$C$51/100</f>
        <v>176.82217098000288</v>
      </c>
      <c r="E26" s="9">
        <f>'[20]Monthly premium Data'!$C$52/100</f>
        <v>104.682</v>
      </c>
      <c r="F26" s="10">
        <f t="shared" si="0"/>
        <v>68.9136346076717</v>
      </c>
      <c r="G26" s="4"/>
      <c r="H26" s="4"/>
    </row>
    <row r="27" spans="1:8" s="11" customFormat="1" ht="18">
      <c r="A27" s="8" t="s">
        <v>31</v>
      </c>
      <c r="B27" s="9">
        <f>'[21]New Format'!$B$49/100</f>
        <v>9.417</v>
      </c>
      <c r="C27" s="13">
        <f>'[21]New Format'!$B$50/100</f>
        <v>1.6337057</v>
      </c>
      <c r="D27" s="13">
        <f>'[21]New Format'!$C$49/100</f>
        <v>96.47109999999999</v>
      </c>
      <c r="E27" s="13">
        <f>'[21]New Format'!$C$50/100</f>
        <v>16.5796057</v>
      </c>
      <c r="F27" s="10">
        <f>(D27-E27)/E27*100</f>
        <v>481.8660693480786</v>
      </c>
      <c r="G27" s="4"/>
      <c r="H27" s="4"/>
    </row>
    <row r="28" spans="1:8" s="11" customFormat="1" ht="18">
      <c r="A28" s="16" t="s">
        <v>32</v>
      </c>
      <c r="B28" s="13">
        <f>'[22]SNAP-NOV'!$Q$8/100</f>
        <v>790.0264300000001</v>
      </c>
      <c r="C28" s="13">
        <f>'[22]SNAP-NOV'!$Q$9/100</f>
        <v>680.3251000000001</v>
      </c>
      <c r="D28" s="13">
        <f>'[22]SNAP-NOV'!$AF$8/100</f>
        <v>7419.80743</v>
      </c>
      <c r="E28" s="13">
        <f>'[22]SNAP-NOV'!$AF$9/100</f>
        <v>6507.0498</v>
      </c>
      <c r="F28" s="10">
        <f t="shared" si="0"/>
        <v>14.027211379264381</v>
      </c>
      <c r="G28" s="4"/>
      <c r="H28" s="4"/>
    </row>
    <row r="29" spans="1:8" s="11" customFormat="1" ht="18">
      <c r="A29" s="16" t="s">
        <v>33</v>
      </c>
      <c r="B29" s="13">
        <f>'[23]Sheet1'!C64</f>
        <v>711.6899999999999</v>
      </c>
      <c r="C29" s="13">
        <f>'[23]Sheet1'!D64</f>
        <v>686.57</v>
      </c>
      <c r="D29" s="9">
        <f>'[23]Sheet1'!G64</f>
        <v>6272.439999999999</v>
      </c>
      <c r="E29" s="9">
        <f>'[23]Sheet1'!H64</f>
        <v>5719.580000000001</v>
      </c>
      <c r="F29" s="10">
        <f t="shared" si="0"/>
        <v>9.666094363572112</v>
      </c>
      <c r="G29" s="4"/>
      <c r="H29" s="4"/>
    </row>
    <row r="30" spans="1:8" s="11" customFormat="1" ht="18">
      <c r="A30" s="16" t="s">
        <v>34</v>
      </c>
      <c r="B30" s="13">
        <v>737.58</v>
      </c>
      <c r="C30" s="13">
        <v>721.44</v>
      </c>
      <c r="D30" s="13">
        <v>6635.55</v>
      </c>
      <c r="E30" s="13">
        <v>6228.93</v>
      </c>
      <c r="F30" s="10">
        <f t="shared" si="0"/>
        <v>6.527926947324819</v>
      </c>
      <c r="G30" s="4"/>
      <c r="H30" s="4"/>
    </row>
    <row r="31" spans="1:8" s="11" customFormat="1" ht="18">
      <c r="A31" s="16" t="s">
        <v>35</v>
      </c>
      <c r="B31" s="13">
        <f>'[24]NOVEMBER 2013'!B51/100</f>
        <v>492.58240000000006</v>
      </c>
      <c r="C31" s="13">
        <f>'[24]NOVEMBER 2013'!C51/100</f>
        <v>477.98089999999996</v>
      </c>
      <c r="D31" s="13">
        <f>'[24]NOVEMBER 2013'!I51/100</f>
        <v>4723.8551</v>
      </c>
      <c r="E31" s="13">
        <f>'[24]NOVEMBER 2013'!J51/100</f>
        <v>4266.058300000001</v>
      </c>
      <c r="F31" s="10">
        <f t="shared" si="0"/>
        <v>10.731142610029476</v>
      </c>
      <c r="G31" s="4"/>
      <c r="H31" s="4"/>
    </row>
    <row r="32" spans="1:8" s="11" customFormat="1" ht="18">
      <c r="A32" s="8" t="s">
        <v>36</v>
      </c>
      <c r="B32" s="9">
        <f>'[25]New Format'!$B$49/100</f>
        <v>118.8765</v>
      </c>
      <c r="C32" s="9">
        <f>'[25]New Format'!$B$50/100</f>
        <v>92.99</v>
      </c>
      <c r="D32" s="9">
        <f>'[25]New Format'!$C$49/100</f>
        <v>816.6956</v>
      </c>
      <c r="E32" s="9">
        <f>'[25]New Format'!$C$50/100</f>
        <v>727.3827</v>
      </c>
      <c r="F32" s="10">
        <f t="shared" si="0"/>
        <v>12.278667062056881</v>
      </c>
      <c r="G32" s="4"/>
      <c r="H32" s="4"/>
    </row>
    <row r="33" spans="1:8" s="11" customFormat="1" ht="18">
      <c r="A33" s="8" t="s">
        <v>37</v>
      </c>
      <c r="B33" s="9">
        <f>'[26]Nov''13'!$C$11/100</f>
        <v>177.7689</v>
      </c>
      <c r="C33" s="9">
        <f>'[26]Nov''13'!$C$12/100</f>
        <v>160.6531</v>
      </c>
      <c r="D33" s="9">
        <f>'[26]Nov''13'!$D$11/100</f>
        <v>2306.5039</v>
      </c>
      <c r="E33" s="9">
        <f>'[26]Nov''13'!$D$12/100</f>
        <v>2172.9507</v>
      </c>
      <c r="F33" s="10">
        <f t="shared" si="0"/>
        <v>6.1461679733461185</v>
      </c>
      <c r="G33" s="4"/>
      <c r="H33" s="4"/>
    </row>
    <row r="34" spans="1:7" s="11" customFormat="1" ht="18">
      <c r="A34" s="17" t="s">
        <v>38</v>
      </c>
      <c r="B34" s="18">
        <f>SUM(B7:B27)</f>
        <v>2516.297970461704</v>
      </c>
      <c r="C34" s="18">
        <f>SUM(C7:C27)</f>
        <v>2338.251770335064</v>
      </c>
      <c r="D34" s="18">
        <f>SUM(D7:D27)</f>
        <v>22132.704233585373</v>
      </c>
      <c r="E34" s="18">
        <f>SUM(E7:E27)</f>
        <v>18829.313561673465</v>
      </c>
      <c r="F34" s="19">
        <f t="shared" si="0"/>
        <v>17.54387201154197</v>
      </c>
      <c r="G34" s="4"/>
    </row>
    <row r="35" spans="1:7" s="11" customFormat="1" ht="18">
      <c r="A35" s="17" t="s">
        <v>39</v>
      </c>
      <c r="B35" s="18">
        <f>SUM(B28:B33)</f>
        <v>3028.52423</v>
      </c>
      <c r="C35" s="18">
        <f>SUM(C28:C33)</f>
        <v>2819.9591</v>
      </c>
      <c r="D35" s="18">
        <f>SUM(D28:D33)</f>
        <v>28174.85203</v>
      </c>
      <c r="E35" s="18">
        <f>SUM(E28:E33)</f>
        <v>25621.951500000003</v>
      </c>
      <c r="F35" s="19">
        <f t="shared" si="0"/>
        <v>9.963723996589389</v>
      </c>
      <c r="G35" s="4"/>
    </row>
    <row r="36" spans="1:6" ht="19.5" customHeight="1">
      <c r="A36" s="17" t="s">
        <v>40</v>
      </c>
      <c r="B36" s="18">
        <f>+B34+B35</f>
        <v>5544.822200461704</v>
      </c>
      <c r="C36" s="18">
        <f>+C34+C35</f>
        <v>5158.210870335064</v>
      </c>
      <c r="D36" s="18">
        <f>+D34+D35</f>
        <v>50307.55626358537</v>
      </c>
      <c r="E36" s="18">
        <f>+E34+E35</f>
        <v>44451.26506167347</v>
      </c>
      <c r="F36" s="19">
        <f>(D36-E36)/E36*100</f>
        <v>13.174633373845829</v>
      </c>
    </row>
    <row r="37" spans="1:6" ht="18">
      <c r="A37" s="20"/>
      <c r="B37" s="21"/>
      <c r="C37" s="21"/>
      <c r="D37" s="21"/>
      <c r="E37" s="21"/>
      <c r="F37" s="22"/>
    </row>
    <row r="38" spans="1:6" ht="12.75" customHeight="1">
      <c r="A38" s="24" t="s">
        <v>41</v>
      </c>
      <c r="B38" s="24"/>
      <c r="C38" s="24"/>
      <c r="D38" s="24"/>
      <c r="E38" s="24"/>
      <c r="F38" s="24"/>
    </row>
    <row r="39" spans="1:6" ht="15">
      <c r="A39" s="24" t="s">
        <v>42</v>
      </c>
      <c r="B39" s="24"/>
      <c r="C39" s="24"/>
      <c r="D39" s="24"/>
      <c r="E39" s="24"/>
      <c r="F39" s="24"/>
    </row>
    <row r="40" ht="12.75">
      <c r="D40" s="23"/>
    </row>
    <row r="41" spans="4:5" ht="12.75">
      <c r="D41" s="23"/>
      <c r="E41" s="23"/>
    </row>
    <row r="43" spans="2:3" ht="12.75">
      <c r="B43" s="23"/>
      <c r="C43" s="23"/>
    </row>
    <row r="44" ht="12.75">
      <c r="B44" s="23"/>
    </row>
    <row r="45" ht="12.75">
      <c r="B45" s="23"/>
    </row>
  </sheetData>
  <sheetProtection/>
  <mergeCells count="9">
    <mergeCell ref="A38:F38"/>
    <mergeCell ref="A39:F39"/>
    <mergeCell ref="A1:F1"/>
    <mergeCell ref="A2:F2"/>
    <mergeCell ref="A3:F3"/>
    <mergeCell ref="A5:A6"/>
    <mergeCell ref="B5:C5"/>
    <mergeCell ref="D5:E5"/>
    <mergeCell ref="F5:F6"/>
  </mergeCells>
  <printOptions horizontalCentered="1" verticalCentered="1"/>
  <pageMargins left="0.29" right="0.23" top="0.511811023622047" bottom="0.511811023622047" header="0.511811023622047" footer="0.51181102362204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D13">
      <selection activeCell="K18" sqref="K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2013-12-19T10:53:57Z</dcterms:modified>
  <cp:category/>
  <cp:version/>
  <cp:contentType/>
  <cp:contentStatus/>
</cp:coreProperties>
</file>