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050" activeTab="0"/>
  </bookViews>
  <sheets>
    <sheet name="JANUARY_Website" sheetId="1" r:id="rId1"/>
  </sheets>
  <externalReferences>
    <externalReference r:id="rId4"/>
  </externalReferences>
  <definedNames>
    <definedName name="New_India">'JANUARY_Website'!$B$33:$E$36</definedName>
    <definedName name="_xlnm.Print_Area" localSheetId="0">'JANUARY_Website'!$A$1:$G$47</definedName>
  </definedNames>
  <calcPr fullCalcOnLoad="1"/>
</workbook>
</file>

<file path=xl/sharedStrings.xml><?xml version="1.0" encoding="utf-8"?>
<sst xmlns="http://schemas.openxmlformats.org/spreadsheetml/2006/main" count="52" uniqueCount="50">
  <si>
    <t>INSURANCE REGULATORY AND DEVELOPMENT AUTHORITY</t>
  </si>
  <si>
    <t>FLASH FIGURES -- NON LIFE INSURERS</t>
  </si>
  <si>
    <t>(` crore)</t>
  </si>
  <si>
    <t>INSURER</t>
  </si>
  <si>
    <t>JANUARY</t>
  </si>
  <si>
    <t>GROWTH OVER THE CORRESPONDING PERIOD OF PREVIOUS YEAR</t>
  </si>
  <si>
    <t>2016-17</t>
  </si>
  <si>
    <t>2015-16*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</si>
  <si>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</si>
  <si>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</si>
  <si>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</si>
  <si>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</si>
  <si>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</si>
  <si>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</si>
  <si>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</si>
  <si>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>Cholamandalam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</si>
  <si>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</si>
  <si>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</si>
  <si>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</si>
  <si>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</si>
  <si>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</si>
  <si>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</t>
  </si>
  <si>
    <r>
      <t>HDFC General (</t>
    </r>
    <r>
      <rPr>
        <b/>
        <sz val="8"/>
        <rFont val="Arial"/>
        <family val="2"/>
      </rPr>
      <t>Formerly Known as L&amp;T General</t>
    </r>
    <r>
      <rPr>
        <sz val="8"/>
        <rFont val="Arial"/>
        <family val="2"/>
      </rPr>
      <t>)</t>
    </r>
  </si>
  <si>
    <t>Magma HDI</t>
  </si>
  <si>
    <t>Liberty</t>
  </si>
  <si>
    <t>Kotak Mahindra#</t>
  </si>
  <si>
    <t>Private Sector Gen. Insurers Total</t>
  </si>
  <si>
    <t>Star Health &amp; Allied Insurance</t>
  </si>
  <si>
    <t>Apollo MUNICH</t>
  </si>
  <si>
    <t xml:space="preserve">Max BUPA </t>
  </si>
  <si>
    <t>Religare</t>
  </si>
  <si>
    <t>Cigna TTK</t>
  </si>
  <si>
    <t>Aditya Birla Health **</t>
  </si>
  <si>
    <t>NA</t>
  </si>
  <si>
    <t>Stand-alone Pvt Health Insurers</t>
  </si>
  <si>
    <t>New India</t>
  </si>
  <si>
    <t xml:space="preserve">National </t>
  </si>
  <si>
    <t>United India</t>
  </si>
  <si>
    <t>Oriental</t>
  </si>
  <si>
    <t>Public Sector Insurers Total</t>
  </si>
  <si>
    <t>ECGC</t>
  </si>
  <si>
    <t>AIC</t>
  </si>
  <si>
    <t>Specialized PSU Insurers</t>
  </si>
  <si>
    <t>PRIVATE TOTAL</t>
  </si>
  <si>
    <t>PUBLIC TOTAL</t>
  </si>
  <si>
    <t xml:space="preserve">GRAND TOTAL </t>
  </si>
  <si>
    <t xml:space="preserve">Note: Compiled on the basis of data submitted by the Insurance companies      </t>
  </si>
  <si>
    <t xml:space="preserve"> *  Figures revised by insurance companies</t>
  </si>
  <si>
    <t xml:space="preserve"> # Commenced operations in Dec 2015</t>
  </si>
  <si>
    <t>** commenced operations in October 2016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</si>
</sst>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Trebuchet MS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rebuchet MS"/>
      <family val="2"/>
    </font>
    <font>
      <sz val="10"/>
      <name val="Bookman Old Style"/>
      <family val="1"/>
    </font>
    <font>
      <sz val="11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ABD63"/>
        <bgColor indexed="64"/>
      </patternFill>
    </fill>
    <fill>
      <patternFill patternType="solid">
        <fgColor rgb="FF17D0E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57" applyFont="1" applyAlignment="1">
      <alignment vertical="center"/>
      <protection/>
    </xf>
    <xf numFmtId="0" fontId="5" fillId="0" borderId="0" xfId="57" applyFont="1" applyBorder="1" applyAlignment="1">
      <alignment vertical="center"/>
      <protection/>
    </xf>
    <xf numFmtId="0" fontId="4" fillId="0" borderId="0" xfId="57" applyFont="1" applyAlignment="1">
      <alignment horizontal="right" vertical="center"/>
      <protection/>
    </xf>
    <xf numFmtId="0" fontId="5" fillId="0" borderId="0" xfId="57" applyFont="1" applyFill="1" applyAlignment="1">
      <alignment vertic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/>
      <protection/>
    </xf>
    <xf numFmtId="2" fontId="5" fillId="0" borderId="10" xfId="57" applyNumberFormat="1" applyFont="1" applyBorder="1" applyAlignment="1">
      <alignment vertical="center"/>
      <protection/>
    </xf>
    <xf numFmtId="2" fontId="5" fillId="0" borderId="10" xfId="45" applyNumberFormat="1" applyFont="1" applyFill="1" applyBorder="1" applyAlignment="1">
      <alignment vertical="center"/>
    </xf>
    <xf numFmtId="0" fontId="5" fillId="0" borderId="10" xfId="57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horizontal="left" vertical="center" wrapText="1"/>
      <protection/>
    </xf>
    <xf numFmtId="0" fontId="9" fillId="0" borderId="10" xfId="57" applyFont="1" applyBorder="1">
      <alignment/>
      <protection/>
    </xf>
    <xf numFmtId="0" fontId="6" fillId="33" borderId="10" xfId="57" applyFont="1" applyFill="1" applyBorder="1">
      <alignment/>
      <protection/>
    </xf>
    <xf numFmtId="2" fontId="4" fillId="33" borderId="10" xfId="57" applyNumberFormat="1" applyFont="1" applyFill="1" applyBorder="1" applyAlignment="1">
      <alignment vertical="center"/>
      <protection/>
    </xf>
    <xf numFmtId="2" fontId="4" fillId="33" borderId="10" xfId="45" applyNumberFormat="1" applyFont="1" applyFill="1" applyBorder="1" applyAlignment="1">
      <alignment vertical="center"/>
    </xf>
    <xf numFmtId="0" fontId="10" fillId="0" borderId="10" xfId="57" applyFont="1" applyFill="1" applyBorder="1">
      <alignment/>
      <protection/>
    </xf>
    <xf numFmtId="0" fontId="11" fillId="0" borderId="0" xfId="0" applyFont="1" applyAlignment="1">
      <alignment/>
    </xf>
    <xf numFmtId="2" fontId="5" fillId="0" borderId="10" xfId="45" applyNumberFormat="1" applyFont="1" applyFill="1" applyBorder="1" applyAlignment="1">
      <alignment horizontal="right" vertical="center"/>
    </xf>
    <xf numFmtId="2" fontId="4" fillId="0" borderId="10" xfId="45" applyNumberFormat="1" applyFont="1" applyFill="1" applyBorder="1" applyAlignment="1">
      <alignment vertical="center"/>
    </xf>
    <xf numFmtId="0" fontId="4" fillId="33" borderId="10" xfId="57" applyFont="1" applyFill="1" applyBorder="1" applyAlignment="1">
      <alignment vertical="center"/>
      <protection/>
    </xf>
    <xf numFmtId="2" fontId="4" fillId="33" borderId="10" xfId="57" applyNumberFormat="1" applyFont="1" applyFill="1" applyBorder="1" applyAlignment="1">
      <alignment vertical="center"/>
      <protection/>
    </xf>
    <xf numFmtId="2" fontId="4" fillId="33" borderId="10" xfId="45" applyNumberFormat="1" applyFont="1" applyFill="1" applyBorder="1" applyAlignment="1">
      <alignment vertical="center"/>
    </xf>
    <xf numFmtId="0" fontId="4" fillId="14" borderId="10" xfId="57" applyFont="1" applyFill="1" applyBorder="1" applyAlignment="1">
      <alignment vertical="center"/>
      <protection/>
    </xf>
    <xf numFmtId="2" fontId="4" fillId="14" borderId="10" xfId="57" applyNumberFormat="1" applyFont="1" applyFill="1" applyBorder="1" applyAlignment="1">
      <alignment vertical="center"/>
      <protection/>
    </xf>
    <xf numFmtId="2" fontId="4" fillId="14" borderId="10" xfId="45" applyNumberFormat="1" applyFont="1" applyFill="1" applyBorder="1" applyAlignment="1">
      <alignment vertical="center"/>
    </xf>
    <xf numFmtId="2" fontId="4" fillId="34" borderId="10" xfId="45" applyNumberFormat="1" applyFont="1" applyFill="1" applyBorder="1" applyAlignment="1">
      <alignment vertical="center"/>
    </xf>
    <xf numFmtId="2" fontId="4" fillId="34" borderId="10" xfId="57" applyNumberFormat="1" applyFont="1" applyFill="1" applyBorder="1" applyAlignment="1">
      <alignment vertical="center"/>
      <protection/>
    </xf>
    <xf numFmtId="2" fontId="4" fillId="35" borderId="10" xfId="45" applyNumberFormat="1" applyFont="1" applyFill="1" applyBorder="1" applyAlignment="1">
      <alignment vertical="center"/>
    </xf>
    <xf numFmtId="2" fontId="4" fillId="35" borderId="10" xfId="57" applyNumberFormat="1" applyFont="1" applyFill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 wrapText="1"/>
    </xf>
    <xf numFmtId="2" fontId="5" fillId="0" borderId="0" xfId="57" applyNumberFormat="1" applyFont="1" applyAlignment="1">
      <alignment vertical="center"/>
      <protection/>
    </xf>
    <xf numFmtId="0" fontId="43" fillId="0" borderId="11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41" fillId="0" borderId="0" xfId="0" applyFont="1" applyBorder="1" applyAlignment="1">
      <alignment/>
    </xf>
    <xf numFmtId="2" fontId="5" fillId="0" borderId="0" xfId="57" applyNumberFormat="1" applyFont="1" applyFill="1" applyBorder="1" applyAlignment="1">
      <alignment vertical="center"/>
      <protection/>
    </xf>
    <xf numFmtId="2" fontId="4" fillId="0" borderId="0" xfId="45" applyNumberFormat="1" applyFont="1" applyFill="1" applyBorder="1" applyAlignment="1">
      <alignment vertical="center"/>
    </xf>
    <xf numFmtId="0" fontId="5" fillId="0" borderId="0" xfId="57" applyFont="1" applyFill="1" applyBorder="1" applyAlignment="1">
      <alignment vertical="center"/>
      <protection/>
    </xf>
    <xf numFmtId="2" fontId="6" fillId="0" borderId="0" xfId="45" applyNumberFormat="1" applyFont="1" applyFill="1" applyBorder="1" applyAlignment="1">
      <alignment vertical="top" wrapText="1"/>
    </xf>
    <xf numFmtId="0" fontId="5" fillId="0" borderId="0" xfId="57" applyFont="1" applyBorder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0" fontId="4" fillId="0" borderId="0" xfId="57" applyFont="1" applyFill="1" applyAlignment="1">
      <alignment horizontal="center" vertical="center"/>
      <protection/>
    </xf>
    <xf numFmtId="0" fontId="4" fillId="0" borderId="0" xfId="57" applyFont="1" applyAlignment="1" quotePrefix="1">
      <alignment horizontal="center" vertical="center"/>
      <protection/>
    </xf>
    <xf numFmtId="0" fontId="4" fillId="0" borderId="0" xfId="57" applyFont="1" applyFill="1" applyAlignment="1" quotePrefix="1">
      <alignment horizontal="center" vertical="center"/>
      <protection/>
    </xf>
    <xf numFmtId="0" fontId="4" fillId="0" borderId="0" xfId="57" applyFont="1" applyAlignment="1" quotePrefix="1">
      <alignment horizontal="center"/>
      <protection/>
    </xf>
    <xf numFmtId="0" fontId="4" fillId="0" borderId="0" xfId="57" applyFont="1" applyFill="1" applyAlignment="1" quotePrefix="1">
      <alignment horizontal="center"/>
      <protection/>
    </xf>
    <xf numFmtId="0" fontId="4" fillId="0" borderId="10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/>
      <protection/>
    </xf>
    <xf numFmtId="0" fontId="6" fillId="0" borderId="13" xfId="57" applyFont="1" applyBorder="1" applyAlignment="1">
      <alignment horizontal="center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4" fillId="0" borderId="10" xfId="57" applyFont="1" applyBorder="1" applyAlignment="1" quotePrefix="1">
      <alignment horizontal="center" vertical="center" wrapText="1"/>
      <protection/>
    </xf>
    <xf numFmtId="0" fontId="4" fillId="0" borderId="10" xfId="57" applyFont="1" applyFill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 2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madevi\Downloads\JAN%20%202017_B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il_Journal "/>
      <sheetName val="April_Internal"/>
      <sheetName val="May_Journal"/>
      <sheetName val="May_Internal "/>
      <sheetName val="June_Journal "/>
      <sheetName val="June_Internal"/>
      <sheetName val="July_Journal"/>
      <sheetName val="July_Internal"/>
      <sheetName val="AUG_Journal"/>
      <sheetName val="AUG_Internal "/>
      <sheetName val="SEPT_Journal"/>
      <sheetName val="SEPT_Internal"/>
      <sheetName val="OCT_Journal"/>
      <sheetName val="OCT_Internal "/>
      <sheetName val="NOV_Journal"/>
      <sheetName val="NOV_Internal"/>
      <sheetName val="DEC_Journal"/>
      <sheetName val="DEC_Internal"/>
      <sheetName val="JAN_Journal"/>
      <sheetName val="JAN_Internal"/>
      <sheetName val="Inp_Chart_JAN(crores)"/>
      <sheetName val="Chart_JAN_Journal"/>
      <sheetName val="GDP_JAN 2017"/>
      <sheetName val="All segments 2016-17"/>
      <sheetName val="fire 2016-17"/>
      <sheetName val="all segments check"/>
      <sheetName val="fire check"/>
      <sheetName val="JANUARY_Website"/>
    </sheetNames>
    <sheetDataSet>
      <sheetData sheetId="18">
        <row r="9">
          <cell r="B9">
            <v>187.85027484843064</v>
          </cell>
          <cell r="C9">
            <v>156.73385249391023</v>
          </cell>
          <cell r="D9">
            <v>1825.2414082544265</v>
          </cell>
          <cell r="E9">
            <v>1367.08028656162</v>
          </cell>
        </row>
        <row r="10">
          <cell r="B10">
            <v>332.4180530560002</v>
          </cell>
          <cell r="C10">
            <v>264.17386085500016</v>
          </cell>
          <cell r="D10">
            <v>3507.718479226</v>
          </cell>
          <cell r="E10">
            <v>2486.926117155</v>
          </cell>
        </row>
        <row r="11">
          <cell r="B11">
            <v>249.12659672900006</v>
          </cell>
          <cell r="C11">
            <v>216.939572017319</v>
          </cell>
          <cell r="D11">
            <v>3418.586234134</v>
          </cell>
          <cell r="E11">
            <v>2368.6264280295804</v>
          </cell>
        </row>
        <row r="12">
          <cell r="B12">
            <v>445.285069813</v>
          </cell>
          <cell r="C12">
            <v>362.565551492</v>
          </cell>
          <cell r="D12">
            <v>3925.6164540719997</v>
          </cell>
          <cell r="E12">
            <v>3015.831767571</v>
          </cell>
        </row>
        <row r="13">
          <cell r="B13">
            <v>1082.5069785027472</v>
          </cell>
          <cell r="C13">
            <v>772.1120920809662</v>
          </cell>
          <cell r="D13">
            <v>9141.793038985017</v>
          </cell>
          <cell r="E13">
            <v>6794.068373643478</v>
          </cell>
        </row>
        <row r="14">
          <cell r="B14">
            <v>714.8758419</v>
          </cell>
          <cell r="C14">
            <v>581.5537469000001</v>
          </cell>
          <cell r="D14">
            <v>6102.4699697</v>
          </cell>
          <cell r="E14">
            <v>4693.657166799999</v>
          </cell>
        </row>
        <row r="15">
          <cell r="B15">
            <v>844.1780971575096</v>
          </cell>
          <cell r="C15">
            <v>292.70517464754516</v>
          </cell>
          <cell r="D15">
            <v>4808.634653997</v>
          </cell>
          <cell r="E15">
            <v>2700.5590877388986</v>
          </cell>
        </row>
        <row r="16">
          <cell r="B16">
            <v>279.8487665040003</v>
          </cell>
          <cell r="C16">
            <v>239.43503723200018</v>
          </cell>
          <cell r="D16">
            <v>2498.7373648151265</v>
          </cell>
          <cell r="E16">
            <v>1937.47347544</v>
          </cell>
        </row>
        <row r="17">
          <cell r="B17">
            <v>206.8945360499999</v>
          </cell>
          <cell r="C17">
            <v>175.35131997699997</v>
          </cell>
          <cell r="D17">
            <v>1459.2558653710023</v>
          </cell>
          <cell r="E17">
            <v>1285.534198035</v>
          </cell>
        </row>
        <row r="18">
          <cell r="B18">
            <v>214.97839259999998</v>
          </cell>
          <cell r="C18">
            <v>111.1249666</v>
          </cell>
          <cell r="D18">
            <v>1023.3074073330001</v>
          </cell>
          <cell r="E18">
            <v>708.808922113</v>
          </cell>
        </row>
        <row r="19">
          <cell r="B19">
            <v>183.02086719999997</v>
          </cell>
          <cell r="C19">
            <v>150.9127483</v>
          </cell>
          <cell r="D19">
            <v>1514.2625400999996</v>
          </cell>
          <cell r="E19">
            <v>1355.7476661254998</v>
          </cell>
        </row>
        <row r="20">
          <cell r="B20">
            <v>115.73934637300006</v>
          </cell>
          <cell r="C20">
            <v>108.27492838900005</v>
          </cell>
          <cell r="D20">
            <v>1094.1590312709568</v>
          </cell>
          <cell r="E20">
            <v>1079.417703513</v>
          </cell>
        </row>
        <row r="21">
          <cell r="B21">
            <v>5.029192480999999</v>
          </cell>
          <cell r="C21">
            <v>2.217512115</v>
          </cell>
          <cell r="D21">
            <v>45.665540697999994</v>
          </cell>
          <cell r="E21">
            <v>21.084829477000003</v>
          </cell>
        </row>
        <row r="22">
          <cell r="B22">
            <v>226.42768040684695</v>
          </cell>
          <cell r="C22">
            <v>183.87566696389368</v>
          </cell>
          <cell r="D22">
            <v>2014.6261215368972</v>
          </cell>
          <cell r="E22">
            <v>1510.8880927327905</v>
          </cell>
        </row>
        <row r="23">
          <cell r="B23">
            <v>23.795779127639797</v>
          </cell>
          <cell r="C23">
            <v>46.084659542122736</v>
          </cell>
          <cell r="D23">
            <v>303.470183447821</v>
          </cell>
          <cell r="E23">
            <v>367.84176584697633</v>
          </cell>
        </row>
        <row r="24">
          <cell r="B24">
            <v>55.84390708200001</v>
          </cell>
          <cell r="C24">
            <v>53.77959648</v>
          </cell>
          <cell r="D24">
            <v>344.55916867199994</v>
          </cell>
          <cell r="E24">
            <v>342.41383242999996</v>
          </cell>
        </row>
        <row r="25">
          <cell r="B25">
            <v>57.520489447</v>
          </cell>
          <cell r="C25">
            <v>36.843235385999996</v>
          </cell>
          <cell r="D25">
            <v>481.86376083799996</v>
          </cell>
          <cell r="E25">
            <v>337.769213173</v>
          </cell>
        </row>
        <row r="26">
          <cell r="B26">
            <v>265.49999999999994</v>
          </cell>
          <cell r="C26">
            <v>184.0674</v>
          </cell>
          <cell r="D26">
            <v>2080.18</v>
          </cell>
          <cell r="E26">
            <v>1486.5571</v>
          </cell>
        </row>
        <row r="27">
          <cell r="B27">
            <v>238.83531951199998</v>
          </cell>
          <cell r="C27">
            <v>199.28350000000003</v>
          </cell>
          <cell r="D27">
            <v>983.106110684</v>
          </cell>
          <cell r="E27">
            <v>778.2776914737001</v>
          </cell>
        </row>
        <row r="28">
          <cell r="B28">
            <v>51.77412349128098</v>
          </cell>
          <cell r="C28">
            <v>41.96795826411463</v>
          </cell>
          <cell r="D28">
            <v>452.27934907421724</v>
          </cell>
          <cell r="E28">
            <v>367.23990638011566</v>
          </cell>
        </row>
        <row r="29">
          <cell r="B29">
            <v>77.5715843779973</v>
          </cell>
          <cell r="C29">
            <v>47.89241732099936</v>
          </cell>
          <cell r="D29">
            <v>549.9335285781775</v>
          </cell>
          <cell r="E29">
            <v>390.5773886150354</v>
          </cell>
        </row>
        <row r="30">
          <cell r="B30">
            <v>18.526020455749105</v>
          </cell>
          <cell r="C30">
            <v>11.899745562999987</v>
          </cell>
          <cell r="D30">
            <v>168.45513504831507</v>
          </cell>
          <cell r="E30">
            <v>108.54854563994404</v>
          </cell>
        </row>
        <row r="32">
          <cell r="B32">
            <v>8.802873364941213</v>
          </cell>
          <cell r="C32">
            <v>0</v>
          </cell>
          <cell r="D32">
            <v>42.3300299363593</v>
          </cell>
          <cell r="E32">
            <v>0</v>
          </cell>
        </row>
        <row r="33">
          <cell r="B33">
            <v>1604.16</v>
          </cell>
          <cell r="C33">
            <v>1287.94</v>
          </cell>
          <cell r="D33">
            <v>15636.71</v>
          </cell>
          <cell r="E33">
            <v>12421.74</v>
          </cell>
        </row>
        <row r="34">
          <cell r="B34">
            <v>1218.7399712379986</v>
          </cell>
          <cell r="C34">
            <v>1085.049942961</v>
          </cell>
          <cell r="D34">
            <v>11328.150017618</v>
          </cell>
          <cell r="E34">
            <v>9912.199985608</v>
          </cell>
        </row>
        <row r="35">
          <cell r="B35">
            <v>1267.92</v>
          </cell>
          <cell r="C35">
            <v>1088.59</v>
          </cell>
          <cell r="D35">
            <v>12946.45</v>
          </cell>
          <cell r="E35">
            <v>9926.81</v>
          </cell>
        </row>
        <row r="36">
          <cell r="B36">
            <v>1018.7524000000001</v>
          </cell>
          <cell r="C36">
            <v>700.8643</v>
          </cell>
          <cell r="D36">
            <v>8792.7902</v>
          </cell>
          <cell r="E36">
            <v>6877.296000000001</v>
          </cell>
        </row>
        <row r="37">
          <cell r="B37">
            <v>115.46860000000001</v>
          </cell>
          <cell r="C37">
            <v>105.7402</v>
          </cell>
          <cell r="D37">
            <v>986.2757</v>
          </cell>
          <cell r="E37">
            <v>1041.7076</v>
          </cell>
        </row>
        <row r="38">
          <cell r="B38">
            <v>1002.5438280488162</v>
          </cell>
          <cell r="C38">
            <v>332.6589892388696</v>
          </cell>
          <cell r="D38">
            <v>6116.934482781436</v>
          </cell>
          <cell r="E38">
            <v>3024.0593580873915</v>
          </cell>
        </row>
      </sheetData>
      <sheetData sheetId="19">
        <row r="29">
          <cell r="B29">
            <v>9.597341197999967</v>
          </cell>
          <cell r="C29">
            <v>0.26291282499999996</v>
          </cell>
          <cell r="D29">
            <v>61.05761051099993</v>
          </cell>
          <cell r="E29">
            <v>0.26505744099999995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536"/>
  <sheetViews>
    <sheetView tabSelected="1" zoomScalePageLayoutView="0" workbookViewId="0" topLeftCell="A1">
      <pane xSplit="1" ySplit="6" topLeftCell="B28" activePane="bottomRight" state="frozen"/>
      <selection pane="topLeft" activeCell="I37" sqref="I37"/>
      <selection pane="topRight" activeCell="I37" sqref="I37"/>
      <selection pane="bottomLeft" activeCell="I37" sqref="I37"/>
      <selection pane="bottomRight" activeCell="A3" sqref="A3:G3"/>
    </sheetView>
  </sheetViews>
  <sheetFormatPr defaultColWidth="9.140625" defaultRowHeight="15"/>
  <cols>
    <col min="1" max="1" width="30.7109375" style="1" bestFit="1" customWidth="1"/>
    <col min="2" max="2" width="14.421875" style="1" bestFit="1" customWidth="1"/>
    <col min="3" max="3" width="15.57421875" style="1" bestFit="1" customWidth="1"/>
    <col min="4" max="4" width="14.421875" style="1" bestFit="1" customWidth="1"/>
    <col min="5" max="5" width="15.57421875" style="1" bestFit="1" customWidth="1"/>
    <col min="6" max="6" width="17.57421875" style="1" customWidth="1"/>
    <col min="7" max="7" width="15.28125" style="4" customWidth="1"/>
    <col min="8" max="16384" width="9.140625" style="1" customWidth="1"/>
  </cols>
  <sheetData>
    <row r="1" spans="1:7" ht="15.75" customHeight="1">
      <c r="A1" s="39" t="s">
        <v>0</v>
      </c>
      <c r="B1" s="39"/>
      <c r="C1" s="39"/>
      <c r="D1" s="39"/>
      <c r="E1" s="39"/>
      <c r="F1" s="39"/>
      <c r="G1" s="40"/>
    </row>
    <row r="2" spans="1:7" ht="15.75" customHeight="1">
      <c r="A2" s="41" t="s">
        <v>1</v>
      </c>
      <c r="B2" s="41"/>
      <c r="C2" s="41"/>
      <c r="D2" s="41"/>
      <c r="E2" s="41"/>
      <c r="F2" s="41"/>
      <c r="G2" s="42"/>
    </row>
    <row r="3" spans="1:7" ht="15.75" customHeight="1">
      <c r="A3" s="43" t="str">
        <f>"GROSS DIRECT PREMIUM UNDERWRITTEN FOR AND UPTO THE MONTH  OF "&amp;B5&amp;", 2017"</f>
        <v>GROSS DIRECT PREMIUM UNDERWRITTEN FOR AND UPTO THE MONTH  OF JANUARY, 2017</v>
      </c>
      <c r="B3" s="43"/>
      <c r="C3" s="43"/>
      <c r="D3" s="43"/>
      <c r="E3" s="43"/>
      <c r="F3" s="43"/>
      <c r="G3" s="44"/>
    </row>
    <row r="4" spans="2:6" ht="15.75" customHeight="1">
      <c r="B4" s="2"/>
      <c r="C4" s="3" t="s">
        <v>2</v>
      </c>
      <c r="D4" s="2"/>
      <c r="E4" s="2"/>
      <c r="F4" s="2"/>
    </row>
    <row r="5" spans="1:7" ht="22.5" customHeight="1">
      <c r="A5" s="45" t="s">
        <v>3</v>
      </c>
      <c r="B5" s="46" t="s">
        <v>4</v>
      </c>
      <c r="C5" s="47"/>
      <c r="D5" s="48" t="str">
        <f>"APRIL- "&amp;B5</f>
        <v>APRIL- JANUARY</v>
      </c>
      <c r="E5" s="49"/>
      <c r="F5" s="50" t="str">
        <f>"MARKET SHARE UPTO "&amp;PROPER(B5)&amp;" , 2016"</f>
        <v>MARKET SHARE UPTO January , 2016</v>
      </c>
      <c r="G5" s="51" t="s">
        <v>5</v>
      </c>
    </row>
    <row r="6" spans="1:7" ht="54" customHeight="1">
      <c r="A6" s="45"/>
      <c r="B6" s="5" t="s">
        <v>6</v>
      </c>
      <c r="C6" s="5" t="s">
        <v>7</v>
      </c>
      <c r="D6" s="5" t="s">
        <v>6</v>
      </c>
      <c r="E6" s="5" t="s">
        <v>7</v>
      </c>
      <c r="F6" s="50"/>
      <c r="G6" s="51"/>
    </row>
    <row r="7" spans="1:7" ht="20.25" customHeight="1">
      <c r="A7" s="6" t="s">
        <v>8</v>
      </c>
      <c r="B7" s="7">
        <f>'[1]JAN_Journal'!B9</f>
        <v>187.85027484843064</v>
      </c>
      <c r="C7" s="7">
        <f>'[1]JAN_Journal'!C9</f>
        <v>156.73385249391023</v>
      </c>
      <c r="D7" s="7">
        <f>'[1]JAN_Journal'!D9</f>
        <v>1825.2414082544265</v>
      </c>
      <c r="E7" s="7">
        <f>'[1]JAN_Journal'!E9</f>
        <v>1367.08028656162</v>
      </c>
      <c r="F7" s="8">
        <f aca="true" t="shared" si="0" ref="F7:F43">(D7/D$43)*100</f>
        <v>1.7608876662267965</v>
      </c>
      <c r="G7" s="8">
        <f aca="true" t="shared" si="1" ref="G7:G23">(D7-E7)/E7*100</f>
        <v>33.51384159339608</v>
      </c>
    </row>
    <row r="8" spans="1:7" s="2" customFormat="1" ht="20.25" customHeight="1">
      <c r="A8" s="6" t="s">
        <v>9</v>
      </c>
      <c r="B8" s="7">
        <f>'[1]JAN_Journal'!B10</f>
        <v>332.4180530560002</v>
      </c>
      <c r="C8" s="7">
        <f>'[1]JAN_Journal'!C10</f>
        <v>264.17386085500016</v>
      </c>
      <c r="D8" s="7">
        <f>'[1]JAN_Journal'!D10</f>
        <v>3507.718479226</v>
      </c>
      <c r="E8" s="7">
        <f>'[1]JAN_Journal'!E10</f>
        <v>2486.926117155</v>
      </c>
      <c r="F8" s="8">
        <f t="shared" si="0"/>
        <v>3.3840445317159316</v>
      </c>
      <c r="G8" s="8">
        <f t="shared" si="1"/>
        <v>41.04634854366998</v>
      </c>
    </row>
    <row r="9" spans="1:7" s="2" customFormat="1" ht="20.25" customHeight="1">
      <c r="A9" s="6" t="s">
        <v>10</v>
      </c>
      <c r="B9" s="7">
        <f>'[1]JAN_Journal'!B11</f>
        <v>249.12659672900006</v>
      </c>
      <c r="C9" s="7">
        <f>'[1]JAN_Journal'!C11</f>
        <v>216.939572017319</v>
      </c>
      <c r="D9" s="7">
        <f>'[1]JAN_Journal'!D11</f>
        <v>3418.586234134</v>
      </c>
      <c r="E9" s="7">
        <f>'[1]JAN_Journal'!E11</f>
        <v>2368.6264280295804</v>
      </c>
      <c r="F9" s="8">
        <f t="shared" si="0"/>
        <v>3.2980548810670856</v>
      </c>
      <c r="G9" s="8">
        <f t="shared" si="1"/>
        <v>44.32779241502692</v>
      </c>
    </row>
    <row r="10" spans="1:7" s="2" customFormat="1" ht="20.25" customHeight="1">
      <c r="A10" s="6" t="s">
        <v>11</v>
      </c>
      <c r="B10" s="7">
        <f>'[1]JAN_Journal'!B12</f>
        <v>445.285069813</v>
      </c>
      <c r="C10" s="7">
        <f>'[1]JAN_Journal'!C12</f>
        <v>362.565551492</v>
      </c>
      <c r="D10" s="7">
        <f>'[1]JAN_Journal'!D12</f>
        <v>3925.6164540719997</v>
      </c>
      <c r="E10" s="7">
        <f>'[1]JAN_Journal'!E12</f>
        <v>3015.831767571</v>
      </c>
      <c r="F10" s="8">
        <f t="shared" si="0"/>
        <v>3.7872084016125878</v>
      </c>
      <c r="G10" s="8">
        <f t="shared" si="1"/>
        <v>30.166957463736615</v>
      </c>
    </row>
    <row r="11" spans="1:7" s="2" customFormat="1" ht="20.25" customHeight="1">
      <c r="A11" s="6" t="s">
        <v>12</v>
      </c>
      <c r="B11" s="7">
        <f>'[1]JAN_Journal'!B13</f>
        <v>1082.5069785027472</v>
      </c>
      <c r="C11" s="7">
        <f>'[1]JAN_Journal'!C13</f>
        <v>772.1120920809662</v>
      </c>
      <c r="D11" s="7">
        <f>'[1]JAN_Journal'!D13</f>
        <v>9141.793038985017</v>
      </c>
      <c r="E11" s="7">
        <f>'[1]JAN_Journal'!E13</f>
        <v>6794.068373643478</v>
      </c>
      <c r="F11" s="8">
        <f t="shared" si="0"/>
        <v>8.819474803029886</v>
      </c>
      <c r="G11" s="8">
        <f t="shared" si="1"/>
        <v>34.55550542365998</v>
      </c>
    </row>
    <row r="12" spans="1:7" s="2" customFormat="1" ht="20.25" customHeight="1">
      <c r="A12" s="6" t="s">
        <v>13</v>
      </c>
      <c r="B12" s="7">
        <f>'[1]JAN_Journal'!B14</f>
        <v>714.8758419</v>
      </c>
      <c r="C12" s="7">
        <f>'[1]JAN_Journal'!C14</f>
        <v>581.5537469000001</v>
      </c>
      <c r="D12" s="7">
        <f>'[1]JAN_Journal'!D14</f>
        <v>6102.4699697</v>
      </c>
      <c r="E12" s="7">
        <f>'[1]JAN_Journal'!E14</f>
        <v>4693.657166799999</v>
      </c>
      <c r="F12" s="8">
        <f t="shared" si="0"/>
        <v>5.8873111548794395</v>
      </c>
      <c r="G12" s="8">
        <f t="shared" si="1"/>
        <v>30.015247233331472</v>
      </c>
    </row>
    <row r="13" spans="1:7" s="2" customFormat="1" ht="20.25" customHeight="1">
      <c r="A13" s="6" t="s">
        <v>14</v>
      </c>
      <c r="B13" s="7">
        <f>'[1]JAN_Journal'!B15</f>
        <v>844.1780971575096</v>
      </c>
      <c r="C13" s="7">
        <f>'[1]JAN_Journal'!C15</f>
        <v>292.70517464754516</v>
      </c>
      <c r="D13" s="7">
        <f>'[1]JAN_Journal'!D15</f>
        <v>4808.634653997</v>
      </c>
      <c r="E13" s="7">
        <f>'[1]JAN_Journal'!E15</f>
        <v>2700.5590877388986</v>
      </c>
      <c r="F13" s="8">
        <f t="shared" si="0"/>
        <v>4.63909344556891</v>
      </c>
      <c r="G13" s="8">
        <f t="shared" si="1"/>
        <v>78.0607088298569</v>
      </c>
    </row>
    <row r="14" spans="1:7" s="2" customFormat="1" ht="20.25" customHeight="1">
      <c r="A14" s="6" t="s">
        <v>15</v>
      </c>
      <c r="B14" s="7">
        <f>'[1]JAN_Journal'!B16</f>
        <v>279.8487665040003</v>
      </c>
      <c r="C14" s="7">
        <f>'[1]JAN_Journal'!C16</f>
        <v>239.43503723200018</v>
      </c>
      <c r="D14" s="7">
        <f>'[1]JAN_Journal'!D16</f>
        <v>2498.7373648151265</v>
      </c>
      <c r="E14" s="7">
        <f>'[1]JAN_Journal'!E16</f>
        <v>1937.47347544</v>
      </c>
      <c r="F14" s="8">
        <f t="shared" si="0"/>
        <v>2.410637730956887</v>
      </c>
      <c r="G14" s="8">
        <f t="shared" si="1"/>
        <v>28.968855392854536</v>
      </c>
    </row>
    <row r="15" spans="1:7" s="2" customFormat="1" ht="20.25" customHeight="1">
      <c r="A15" s="6" t="s">
        <v>16</v>
      </c>
      <c r="B15" s="7">
        <f>'[1]JAN_Journal'!B17</f>
        <v>206.8945360499999</v>
      </c>
      <c r="C15" s="7">
        <f>'[1]JAN_Journal'!C17</f>
        <v>175.35131997699997</v>
      </c>
      <c r="D15" s="7">
        <f>'[1]JAN_Journal'!D17</f>
        <v>1459.2558653710023</v>
      </c>
      <c r="E15" s="7">
        <f>'[1]JAN_Journal'!E17</f>
        <v>1285.534198035</v>
      </c>
      <c r="F15" s="8">
        <f t="shared" si="0"/>
        <v>1.4078059173872992</v>
      </c>
      <c r="G15" s="8">
        <f t="shared" si="1"/>
        <v>13.513578059731449</v>
      </c>
    </row>
    <row r="16" spans="1:7" s="2" customFormat="1" ht="20.25" customHeight="1">
      <c r="A16" s="6" t="s">
        <v>17</v>
      </c>
      <c r="B16" s="7">
        <f>'[1]JAN_Journal'!B18</f>
        <v>214.97839259999998</v>
      </c>
      <c r="C16" s="7">
        <f>'[1]JAN_Journal'!C18</f>
        <v>111.1249666</v>
      </c>
      <c r="D16" s="7">
        <f>'[1]JAN_Journal'!D18</f>
        <v>1023.3074073330001</v>
      </c>
      <c r="E16" s="7">
        <f>'[1]JAN_Journal'!E18</f>
        <v>708.808922113</v>
      </c>
      <c r="F16" s="8">
        <f t="shared" si="0"/>
        <v>0.9872279821081199</v>
      </c>
      <c r="G16" s="8">
        <f t="shared" si="1"/>
        <v>44.36999527072291</v>
      </c>
    </row>
    <row r="17" spans="1:7" s="2" customFormat="1" ht="20.25" customHeight="1">
      <c r="A17" s="9" t="s">
        <v>18</v>
      </c>
      <c r="B17" s="7">
        <f>'[1]JAN_Journal'!B19</f>
        <v>183.02086719999997</v>
      </c>
      <c r="C17" s="7">
        <f>'[1]JAN_Journal'!C19</f>
        <v>150.9127483</v>
      </c>
      <c r="D17" s="7">
        <f>'[1]JAN_Journal'!D19</f>
        <v>1514.2625400999996</v>
      </c>
      <c r="E17" s="7">
        <f>'[1]JAN_Journal'!E19</f>
        <v>1355.7476661254998</v>
      </c>
      <c r="F17" s="8">
        <f t="shared" si="0"/>
        <v>1.4608731854497048</v>
      </c>
      <c r="G17" s="8">
        <f t="shared" si="1"/>
        <v>11.692063201370562</v>
      </c>
    </row>
    <row r="18" spans="1:7" s="2" customFormat="1" ht="20.25" customHeight="1">
      <c r="A18" s="9" t="s">
        <v>19</v>
      </c>
      <c r="B18" s="7">
        <f>'[1]JAN_Journal'!B20</f>
        <v>115.73934637300006</v>
      </c>
      <c r="C18" s="7">
        <f>'[1]JAN_Journal'!C20</f>
        <v>108.27492838900005</v>
      </c>
      <c r="D18" s="7">
        <f>'[1]JAN_Journal'!D20</f>
        <v>1094.1590312709568</v>
      </c>
      <c r="E18" s="7">
        <f>'[1]JAN_Journal'!E20</f>
        <v>1079.417703513</v>
      </c>
      <c r="F18" s="8">
        <f t="shared" si="0"/>
        <v>1.0555815435385518</v>
      </c>
      <c r="G18" s="8">
        <f t="shared" si="1"/>
        <v>1.3656740768639022</v>
      </c>
    </row>
    <row r="19" spans="1:7" s="2" customFormat="1" ht="20.25" customHeight="1">
      <c r="A19" s="9" t="s">
        <v>20</v>
      </c>
      <c r="B19" s="7">
        <f>'[1]JAN_Journal'!B21</f>
        <v>5.029192480999999</v>
      </c>
      <c r="C19" s="7">
        <f>'[1]JAN_Journal'!C21</f>
        <v>2.217512115</v>
      </c>
      <c r="D19" s="7">
        <f>'[1]JAN_Journal'!D21</f>
        <v>45.665540697999994</v>
      </c>
      <c r="E19" s="7">
        <f>'[1]JAN_Journal'!E21</f>
        <v>21.084829477000003</v>
      </c>
      <c r="F19" s="8">
        <f t="shared" si="0"/>
        <v>0.04405548056439728</v>
      </c>
      <c r="G19" s="8">
        <f t="shared" si="1"/>
        <v>116.58008070595689</v>
      </c>
    </row>
    <row r="20" spans="1:7" s="2" customFormat="1" ht="20.25" customHeight="1">
      <c r="A20" s="9" t="s">
        <v>21</v>
      </c>
      <c r="B20" s="7">
        <f>'[1]JAN_Journal'!B22</f>
        <v>226.42768040684695</v>
      </c>
      <c r="C20" s="7">
        <f>'[1]JAN_Journal'!C22</f>
        <v>183.87566696389368</v>
      </c>
      <c r="D20" s="7">
        <f>'[1]JAN_Journal'!D22</f>
        <v>2014.6261215368972</v>
      </c>
      <c r="E20" s="7">
        <f>'[1]JAN_Journal'!E22</f>
        <v>1510.8880927327905</v>
      </c>
      <c r="F20" s="8">
        <f t="shared" si="0"/>
        <v>1.9435951175715096</v>
      </c>
      <c r="G20" s="8">
        <f t="shared" si="1"/>
        <v>33.34052543183261</v>
      </c>
    </row>
    <row r="21" spans="1:7" s="2" customFormat="1" ht="24">
      <c r="A21" s="10" t="s">
        <v>22</v>
      </c>
      <c r="B21" s="7">
        <f>'[1]JAN_Journal'!B23</f>
        <v>23.795779127639797</v>
      </c>
      <c r="C21" s="7">
        <f>'[1]JAN_Journal'!C23</f>
        <v>46.084659542122736</v>
      </c>
      <c r="D21" s="7">
        <f>'[1]JAN_Journal'!D23</f>
        <v>303.470183447821</v>
      </c>
      <c r="E21" s="7">
        <f>'[1]JAN_Journal'!E23</f>
        <v>367.84176584697633</v>
      </c>
      <c r="F21" s="8">
        <f t="shared" si="0"/>
        <v>0.2927705347271865</v>
      </c>
      <c r="G21" s="8">
        <v>0</v>
      </c>
    </row>
    <row r="22" spans="1:7" s="2" customFormat="1" ht="20.25" customHeight="1">
      <c r="A22" s="11" t="s">
        <v>23</v>
      </c>
      <c r="B22" s="7">
        <f>'[1]JAN_Journal'!B24</f>
        <v>55.84390708200001</v>
      </c>
      <c r="C22" s="7">
        <f>'[1]JAN_Journal'!C24</f>
        <v>53.77959648</v>
      </c>
      <c r="D22" s="7">
        <f>'[1]JAN_Journal'!D24</f>
        <v>344.55916867199994</v>
      </c>
      <c r="E22" s="7">
        <f>'[1]JAN_Journal'!E24</f>
        <v>342.41383242999996</v>
      </c>
      <c r="F22" s="8">
        <f t="shared" si="0"/>
        <v>0.33241081845723114</v>
      </c>
      <c r="G22" s="8">
        <f t="shared" si="1"/>
        <v>0.6265331709222227</v>
      </c>
    </row>
    <row r="23" spans="1:7" s="2" customFormat="1" ht="20.25" customHeight="1">
      <c r="A23" s="11" t="s">
        <v>24</v>
      </c>
      <c r="B23" s="7">
        <f>'[1]JAN_Journal'!B25</f>
        <v>57.520489447</v>
      </c>
      <c r="C23" s="7">
        <f>'[1]JAN_Journal'!C25</f>
        <v>36.843235385999996</v>
      </c>
      <c r="D23" s="7">
        <f>'[1]JAN_Journal'!D25</f>
        <v>481.86376083799996</v>
      </c>
      <c r="E23" s="7">
        <f>'[1]JAN_Journal'!E25</f>
        <v>337.769213173</v>
      </c>
      <c r="F23" s="8">
        <f t="shared" si="0"/>
        <v>0.4648743719181592</v>
      </c>
      <c r="G23" s="8">
        <f t="shared" si="1"/>
        <v>42.660651724702035</v>
      </c>
    </row>
    <row r="24" spans="1:7" s="2" customFormat="1" ht="20.25" customHeight="1">
      <c r="A24" s="11" t="s">
        <v>25</v>
      </c>
      <c r="B24" s="7">
        <f>'[1]JAN_Internal'!B29</f>
        <v>9.597341197999967</v>
      </c>
      <c r="C24" s="7">
        <f>'[1]JAN_Internal'!C29</f>
        <v>0.26291282499999996</v>
      </c>
      <c r="D24" s="7">
        <f>'[1]JAN_Internal'!D29</f>
        <v>61.05761051099993</v>
      </c>
      <c r="E24" s="7">
        <f>'[1]JAN_Internal'!E29</f>
        <v>0.26505744099999995</v>
      </c>
      <c r="F24" s="8">
        <f t="shared" si="0"/>
        <v>0.05890486200448529</v>
      </c>
      <c r="G24" s="8">
        <v>0</v>
      </c>
    </row>
    <row r="25" spans="1:7" s="2" customFormat="1" ht="20.25" customHeight="1">
      <c r="A25" s="12" t="s">
        <v>26</v>
      </c>
      <c r="B25" s="13">
        <f>SUM(B7:B24)</f>
        <v>5234.937210476175</v>
      </c>
      <c r="C25" s="13">
        <f>SUM(C7:C24)</f>
        <v>3754.9464342967576</v>
      </c>
      <c r="D25" s="13">
        <f>SUM(D7:D24)</f>
        <v>43571.02483296224</v>
      </c>
      <c r="E25" s="13">
        <f>SUM(E7:E24)</f>
        <v>32373.993983826844</v>
      </c>
      <c r="F25" s="14">
        <f t="shared" si="0"/>
        <v>42.034812428784164</v>
      </c>
      <c r="G25" s="14">
        <f aca="true" t="shared" si="2" ref="G25:G30">(D25-E25)/E25*100</f>
        <v>34.58649820818873</v>
      </c>
    </row>
    <row r="26" spans="1:7" s="2" customFormat="1" ht="20.25" customHeight="1">
      <c r="A26" s="15" t="s">
        <v>27</v>
      </c>
      <c r="B26" s="7">
        <f>'[1]JAN_Journal'!B26</f>
        <v>265.49999999999994</v>
      </c>
      <c r="C26" s="7">
        <f>'[1]JAN_Journal'!C26</f>
        <v>184.0674</v>
      </c>
      <c r="D26" s="7">
        <f>'[1]JAN_Journal'!D26</f>
        <v>2080.18</v>
      </c>
      <c r="E26" s="7">
        <f>'[1]JAN_Journal'!E26</f>
        <v>1486.5571</v>
      </c>
      <c r="F26" s="8">
        <f t="shared" si="0"/>
        <v>2.0068377196388174</v>
      </c>
      <c r="G26" s="8">
        <f t="shared" si="2"/>
        <v>39.932734504446536</v>
      </c>
    </row>
    <row r="27" spans="1:7" s="2" customFormat="1" ht="20.25" customHeight="1">
      <c r="A27" s="15" t="s">
        <v>28</v>
      </c>
      <c r="B27" s="7">
        <f>'[1]JAN_Journal'!B27</f>
        <v>238.83531951199998</v>
      </c>
      <c r="C27" s="7">
        <f>'[1]JAN_Journal'!C27</f>
        <v>199.28350000000003</v>
      </c>
      <c r="D27" s="7">
        <f>'[1]JAN_Journal'!D27</f>
        <v>983.106110684</v>
      </c>
      <c r="E27" s="7">
        <f>'[1]JAN_Journal'!E27</f>
        <v>778.2776914737001</v>
      </c>
      <c r="F27" s="8">
        <f t="shared" si="0"/>
        <v>0.9484440891307798</v>
      </c>
      <c r="G27" s="8">
        <f t="shared" si="2"/>
        <v>26.318166568856554</v>
      </c>
    </row>
    <row r="28" spans="1:7" s="2" customFormat="1" ht="20.25" customHeight="1">
      <c r="A28" s="15" t="s">
        <v>29</v>
      </c>
      <c r="B28" s="7">
        <f>'[1]JAN_Journal'!B28</f>
        <v>51.77412349128098</v>
      </c>
      <c r="C28" s="7">
        <f>'[1]JAN_Journal'!C28</f>
        <v>41.96795826411463</v>
      </c>
      <c r="D28" s="7">
        <f>'[1]JAN_Journal'!D28</f>
        <v>452.27934907421724</v>
      </c>
      <c r="E28" s="7">
        <f>'[1]JAN_Journal'!E28</f>
        <v>367.23990638011566</v>
      </c>
      <c r="F28" s="8">
        <f t="shared" si="0"/>
        <v>0.43633303730245987</v>
      </c>
      <c r="G28" s="8">
        <f t="shared" si="2"/>
        <v>23.15637304571159</v>
      </c>
    </row>
    <row r="29" spans="1:7" s="2" customFormat="1" ht="20.25" customHeight="1">
      <c r="A29" s="11" t="s">
        <v>30</v>
      </c>
      <c r="B29" s="7">
        <f>'[1]JAN_Journal'!B29</f>
        <v>77.5715843779973</v>
      </c>
      <c r="C29" s="7">
        <f>'[1]JAN_Journal'!C29</f>
        <v>47.89241732099936</v>
      </c>
      <c r="D29" s="7">
        <f>'[1]JAN_Journal'!D29</f>
        <v>549.9335285781775</v>
      </c>
      <c r="E29" s="7">
        <f>'[1]JAN_Journal'!E29</f>
        <v>390.5773886150354</v>
      </c>
      <c r="F29" s="8">
        <f t="shared" si="0"/>
        <v>0.5305441588923835</v>
      </c>
      <c r="G29" s="8">
        <f t="shared" si="2"/>
        <v>40.80014476214553</v>
      </c>
    </row>
    <row r="30" spans="1:7" s="2" customFormat="1" ht="20.25" customHeight="1">
      <c r="A30" s="11" t="s">
        <v>31</v>
      </c>
      <c r="B30" s="7">
        <f>'[1]JAN_Journal'!B30</f>
        <v>18.526020455749105</v>
      </c>
      <c r="C30" s="7">
        <f>'[1]JAN_Journal'!C30</f>
        <v>11.899745562999987</v>
      </c>
      <c r="D30" s="7">
        <f>'[1]JAN_Journal'!D30</f>
        <v>168.45513504831507</v>
      </c>
      <c r="E30" s="7">
        <f>'[1]JAN_Journal'!E30</f>
        <v>108.54854563994404</v>
      </c>
      <c r="F30" s="8">
        <f t="shared" si="0"/>
        <v>0.16251580107577696</v>
      </c>
      <c r="G30" s="8">
        <f t="shared" si="2"/>
        <v>55.18875361728146</v>
      </c>
    </row>
    <row r="31" spans="1:7" s="2" customFormat="1" ht="20.25" customHeight="1">
      <c r="A31" s="16" t="s">
        <v>32</v>
      </c>
      <c r="B31" s="7">
        <f>'[1]JAN_Journal'!B32</f>
        <v>8.802873364941213</v>
      </c>
      <c r="C31" s="7">
        <f>'[1]JAN_Journal'!C32</f>
        <v>0</v>
      </c>
      <c r="D31" s="7">
        <f>'[1]JAN_Journal'!D32</f>
        <v>42.3300299363593</v>
      </c>
      <c r="E31" s="7">
        <f>'[1]JAN_Journal'!E32</f>
        <v>0</v>
      </c>
      <c r="F31" s="8">
        <f t="shared" si="0"/>
        <v>0.040837572109012774</v>
      </c>
      <c r="G31" s="17" t="s">
        <v>33</v>
      </c>
    </row>
    <row r="32" spans="1:7" s="2" customFormat="1" ht="20.25" customHeight="1">
      <c r="A32" s="12" t="s">
        <v>34</v>
      </c>
      <c r="B32" s="13">
        <f>SUM(B26:B31)</f>
        <v>661.0099212019685</v>
      </c>
      <c r="C32" s="13">
        <f>SUM(C26:C31)</f>
        <v>485.111021148114</v>
      </c>
      <c r="D32" s="13">
        <f>SUM(D26:D31)</f>
        <v>4276.284153321069</v>
      </c>
      <c r="E32" s="13">
        <f>SUM(E26:E31)</f>
        <v>3131.2006321087956</v>
      </c>
      <c r="F32" s="13">
        <f t="shared" si="0"/>
        <v>4.1255123781492316</v>
      </c>
      <c r="G32" s="13">
        <f aca="true" t="shared" si="3" ref="G32:G43">(D32-E32)/E32*100</f>
        <v>36.57011018297748</v>
      </c>
    </row>
    <row r="33" spans="1:7" s="2" customFormat="1" ht="20.25" customHeight="1">
      <c r="A33" s="6" t="s">
        <v>35</v>
      </c>
      <c r="B33" s="7">
        <f>'[1]JAN_Journal'!B33</f>
        <v>1604.16</v>
      </c>
      <c r="C33" s="7">
        <f>'[1]JAN_Journal'!C33</f>
        <v>1287.94</v>
      </c>
      <c r="D33" s="7">
        <f>'[1]JAN_Journal'!D33</f>
        <v>15636.71</v>
      </c>
      <c r="E33" s="7">
        <f>'[1]JAN_Journal'!E33</f>
        <v>12421.74</v>
      </c>
      <c r="F33" s="8">
        <f t="shared" si="0"/>
        <v>15.085396186413433</v>
      </c>
      <c r="G33" s="18">
        <f t="shared" si="3"/>
        <v>25.881800778312858</v>
      </c>
    </row>
    <row r="34" spans="1:7" s="2" customFormat="1" ht="20.25" customHeight="1">
      <c r="A34" s="6" t="s">
        <v>36</v>
      </c>
      <c r="B34" s="7">
        <f>'[1]JAN_Journal'!B34</f>
        <v>1218.7399712379986</v>
      </c>
      <c r="C34" s="7">
        <f>'[1]JAN_Journal'!C34</f>
        <v>1085.049942961</v>
      </c>
      <c r="D34" s="7">
        <f>'[1]JAN_Journal'!D34</f>
        <v>11328.150017618</v>
      </c>
      <c r="E34" s="7">
        <f>'[1]JAN_Journal'!E34</f>
        <v>9912.199985608</v>
      </c>
      <c r="F34" s="8">
        <f t="shared" si="0"/>
        <v>10.928745949428867</v>
      </c>
      <c r="G34" s="18">
        <f t="shared" si="3"/>
        <v>14.28492195542751</v>
      </c>
    </row>
    <row r="35" spans="1:7" s="2" customFormat="1" ht="20.25" customHeight="1">
      <c r="A35" s="6" t="s">
        <v>37</v>
      </c>
      <c r="B35" s="7">
        <f>'[1]JAN_Journal'!B35</f>
        <v>1267.92</v>
      </c>
      <c r="C35" s="7">
        <f>'[1]JAN_Journal'!C35</f>
        <v>1088.59</v>
      </c>
      <c r="D35" s="7">
        <f>'[1]JAN_Journal'!D35</f>
        <v>12946.45</v>
      </c>
      <c r="E35" s="7">
        <f>'[1]JAN_Journal'!E35</f>
        <v>9926.81</v>
      </c>
      <c r="F35" s="8">
        <f t="shared" si="0"/>
        <v>12.489988460334189</v>
      </c>
      <c r="G35" s="18">
        <f t="shared" si="3"/>
        <v>30.419036931300198</v>
      </c>
    </row>
    <row r="36" spans="1:7" s="2" customFormat="1" ht="20.25" customHeight="1">
      <c r="A36" s="6" t="s">
        <v>38</v>
      </c>
      <c r="B36" s="7">
        <f>'[1]JAN_Journal'!B36</f>
        <v>1018.7524000000001</v>
      </c>
      <c r="C36" s="7">
        <f>'[1]JAN_Journal'!C36</f>
        <v>700.8643</v>
      </c>
      <c r="D36" s="7">
        <f>'[1]JAN_Journal'!D36</f>
        <v>8792.7902</v>
      </c>
      <c r="E36" s="7">
        <f>'[1]JAN_Journal'!E36</f>
        <v>6877.296000000001</v>
      </c>
      <c r="F36" s="8">
        <f t="shared" si="0"/>
        <v>8.482776987679213</v>
      </c>
      <c r="G36" s="18">
        <f t="shared" si="3"/>
        <v>27.852432118669867</v>
      </c>
    </row>
    <row r="37" spans="1:7" s="2" customFormat="1" ht="20.25" customHeight="1">
      <c r="A37" s="19" t="s">
        <v>39</v>
      </c>
      <c r="B37" s="20">
        <f>SUM(B33:B36)</f>
        <v>5109.572371237999</v>
      </c>
      <c r="C37" s="20">
        <f>SUM(C33:C36)</f>
        <v>4162.444242961</v>
      </c>
      <c r="D37" s="20">
        <f>SUM(D33:D36)</f>
        <v>48704.100217618005</v>
      </c>
      <c r="E37" s="20">
        <f>SUM(E33:E36)</f>
        <v>39138.045985608</v>
      </c>
      <c r="F37" s="21">
        <f t="shared" si="0"/>
        <v>46.986907583855704</v>
      </c>
      <c r="G37" s="14">
        <f>(D37-E37)/E37*100</f>
        <v>24.441828893368044</v>
      </c>
    </row>
    <row r="38" spans="1:7" s="2" customFormat="1" ht="20.25" customHeight="1">
      <c r="A38" s="6" t="s">
        <v>40</v>
      </c>
      <c r="B38" s="7">
        <f>'[1]JAN_Journal'!B37</f>
        <v>115.46860000000001</v>
      </c>
      <c r="C38" s="7">
        <f>'[1]JAN_Journal'!C37</f>
        <v>105.7402</v>
      </c>
      <c r="D38" s="7">
        <f>'[1]JAN_Journal'!D37</f>
        <v>986.2757</v>
      </c>
      <c r="E38" s="7">
        <f>'[1]JAN_Journal'!E37</f>
        <v>1041.7076</v>
      </c>
      <c r="F38" s="8">
        <f t="shared" si="0"/>
        <v>0.9515019261425351</v>
      </c>
      <c r="G38" s="8">
        <f>(D38-E38)/E38*100</f>
        <v>-5.321253296030473</v>
      </c>
    </row>
    <row r="39" spans="1:7" s="2" customFormat="1" ht="20.25" customHeight="1">
      <c r="A39" s="6" t="s">
        <v>41</v>
      </c>
      <c r="B39" s="7">
        <f>'[1]JAN_Journal'!B38</f>
        <v>1002.5438280488162</v>
      </c>
      <c r="C39" s="7">
        <f>'[1]JAN_Journal'!C38</f>
        <v>332.6589892388696</v>
      </c>
      <c r="D39" s="7">
        <f>'[1]JAN_Journal'!D38</f>
        <v>6116.934482781436</v>
      </c>
      <c r="E39" s="7">
        <f>'[1]JAN_Journal'!E38</f>
        <v>3024.0593580873915</v>
      </c>
      <c r="F39" s="8">
        <f t="shared" si="0"/>
        <v>5.901265683068363</v>
      </c>
      <c r="G39" s="8">
        <f>(D39-E39)/E39*100</f>
        <v>102.27560898970502</v>
      </c>
    </row>
    <row r="40" spans="1:7" s="2" customFormat="1" ht="20.25" customHeight="1">
      <c r="A40" s="22" t="s">
        <v>42</v>
      </c>
      <c r="B40" s="23">
        <f>SUM(B38:B39)</f>
        <v>1118.0124280488162</v>
      </c>
      <c r="C40" s="23">
        <f>SUM(C38:C39)</f>
        <v>438.3991892388696</v>
      </c>
      <c r="D40" s="23">
        <f>SUM(D38:D39)</f>
        <v>7103.210182781436</v>
      </c>
      <c r="E40" s="23">
        <f>SUM(E38:E39)</f>
        <v>4065.7669580873917</v>
      </c>
      <c r="F40" s="24">
        <f t="shared" si="0"/>
        <v>6.852767609210899</v>
      </c>
      <c r="G40" s="24">
        <f>(D40-E40)/E40*100</f>
        <v>74.70775516663923</v>
      </c>
    </row>
    <row r="41" spans="1:7" s="2" customFormat="1" ht="20.25" customHeight="1">
      <c r="A41" s="25" t="s">
        <v>43</v>
      </c>
      <c r="B41" s="26">
        <f>B25+B32</f>
        <v>5895.947131678144</v>
      </c>
      <c r="C41" s="26">
        <f>C25+C32</f>
        <v>4240.057455444871</v>
      </c>
      <c r="D41" s="26">
        <f>D25+D32</f>
        <v>47847.30898628331</v>
      </c>
      <c r="E41" s="26">
        <f>E25+E32</f>
        <v>35505.19461593564</v>
      </c>
      <c r="F41" s="25">
        <f t="shared" si="0"/>
        <v>46.16032480693339</v>
      </c>
      <c r="G41" s="25">
        <f t="shared" si="3"/>
        <v>34.76143280963235</v>
      </c>
    </row>
    <row r="42" spans="1:7" s="2" customFormat="1" ht="20.25" customHeight="1">
      <c r="A42" s="25" t="s">
        <v>44</v>
      </c>
      <c r="B42" s="26">
        <f>B37+B40</f>
        <v>6227.584799286815</v>
      </c>
      <c r="C42" s="26">
        <f>C37+C40</f>
        <v>4600.843432199869</v>
      </c>
      <c r="D42" s="26">
        <f>D37+D40</f>
        <v>55807.31040039944</v>
      </c>
      <c r="E42" s="26">
        <f>E37+E40</f>
        <v>43203.81294369539</v>
      </c>
      <c r="F42" s="25">
        <f t="shared" si="0"/>
        <v>53.839675193066604</v>
      </c>
      <c r="G42" s="25">
        <f t="shared" si="3"/>
        <v>29.172187818536603</v>
      </c>
    </row>
    <row r="43" spans="1:7" ht="20.25" customHeight="1">
      <c r="A43" s="27" t="s">
        <v>45</v>
      </c>
      <c r="B43" s="28">
        <f>B41+B42</f>
        <v>12123.531930964959</v>
      </c>
      <c r="C43" s="28">
        <f>C41+C42</f>
        <v>8840.90088764474</v>
      </c>
      <c r="D43" s="28">
        <f>D41+D42</f>
        <v>103654.61938668275</v>
      </c>
      <c r="E43" s="28">
        <f>E41+E42</f>
        <v>78709.00755963102</v>
      </c>
      <c r="F43" s="27">
        <f t="shared" si="0"/>
        <v>100</v>
      </c>
      <c r="G43" s="27">
        <f t="shared" si="3"/>
        <v>31.693465081684067</v>
      </c>
    </row>
    <row r="44" spans="1:7" ht="12.75" customHeight="1">
      <c r="A44" s="37" t="s">
        <v>46</v>
      </c>
      <c r="B44" s="37"/>
      <c r="C44" s="37"/>
      <c r="D44" s="37"/>
      <c r="E44" s="37"/>
      <c r="F44" s="37"/>
      <c r="G44" s="29"/>
    </row>
    <row r="45" spans="1:6" ht="12.75">
      <c r="A45" s="38" t="s">
        <v>47</v>
      </c>
      <c r="B45" s="38"/>
      <c r="C45" s="38"/>
      <c r="D45" s="38"/>
      <c r="E45" s="38"/>
      <c r="F45" s="30"/>
    </row>
    <row r="46" spans="1:6" ht="15">
      <c r="A46" s="31" t="s">
        <v>48</v>
      </c>
      <c r="B46" s="32"/>
      <c r="C46" s="2"/>
      <c r="D46" s="2"/>
      <c r="E46" s="2"/>
      <c r="F46" s="30"/>
    </row>
    <row r="47" spans="1:5" ht="15">
      <c r="A47" s="33" t="s">
        <v>49</v>
      </c>
      <c r="B47" s="33"/>
      <c r="C47" s="30"/>
      <c r="D47" s="30"/>
      <c r="E47" s="30"/>
    </row>
    <row r="48" spans="2:7" ht="12.75">
      <c r="B48" s="34"/>
      <c r="C48" s="34"/>
      <c r="D48" s="34"/>
      <c r="E48" s="34"/>
      <c r="F48" s="35"/>
      <c r="G48" s="35"/>
    </row>
    <row r="49" spans="2:7" ht="12.75">
      <c r="B49" s="2"/>
      <c r="C49" s="2"/>
      <c r="D49" s="2"/>
      <c r="E49" s="2"/>
      <c r="F49" s="2"/>
      <c r="G49" s="36"/>
    </row>
    <row r="50" spans="2:7" ht="12.75">
      <c r="B50" s="2"/>
      <c r="C50" s="2"/>
      <c r="D50" s="2"/>
      <c r="E50" s="2"/>
      <c r="F50" s="2"/>
      <c r="G50" s="36"/>
    </row>
    <row r="54" ht="33.75" customHeight="1"/>
    <row r="65396" ht="12.75">
      <c r="F65396" s="1">
        <v>0</v>
      </c>
    </row>
    <row r="65536" spans="1:6" s="4" customFormat="1" ht="12.75">
      <c r="A65536" s="1"/>
      <c r="B65536" s="1"/>
      <c r="C65536" s="1"/>
      <c r="D65536" s="1"/>
      <c r="E65536" s="1"/>
      <c r="F65536" s="1"/>
    </row>
  </sheetData>
  <sheetProtection/>
  <mergeCells count="10">
    <mergeCell ref="A44:F44"/>
    <mergeCell ref="A45:E45"/>
    <mergeCell ref="A1:G1"/>
    <mergeCell ref="A2:G2"/>
    <mergeCell ref="A3:G3"/>
    <mergeCell ref="A5:A6"/>
    <mergeCell ref="B5:C5"/>
    <mergeCell ref="D5:E5"/>
    <mergeCell ref="F5:F6"/>
    <mergeCell ref="G5:G6"/>
  </mergeCells>
  <printOptions horizontalCentered="1" verticalCentered="1"/>
  <pageMargins left="0.393700787401575" right="0.354330708661417" top="0.511811023622047" bottom="0.511811023622047" header="0.511811023622047" footer="0.511811023622047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ravinder</dc:creator>
  <cp:keywords/>
  <dc:description/>
  <cp:lastModifiedBy>Windows 2003 server</cp:lastModifiedBy>
  <cp:lastPrinted>2017-02-13T04:27:47Z</cp:lastPrinted>
  <dcterms:created xsi:type="dcterms:W3CDTF">2017-02-10T11:57:05Z</dcterms:created>
  <dcterms:modified xsi:type="dcterms:W3CDTF">2017-02-13T05:44:28Z</dcterms:modified>
  <cp:category/>
  <cp:version/>
  <cp:contentType/>
  <cp:contentStatus/>
</cp:coreProperties>
</file>