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01-2014" sheetId="1" r:id="rId1"/>
    <sheet name="Graph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Print_Area" localSheetId="0">'01-2014'!$A$1:$F$40</definedName>
  </definedNames>
  <calcPr fullCalcOnLoad="1"/>
</workbook>
</file>

<file path=xl/sharedStrings.xml><?xml version="1.0" encoding="utf-8"?>
<sst xmlns="http://schemas.openxmlformats.org/spreadsheetml/2006/main" count="44" uniqueCount="41">
  <si>
    <t>INSURANCE REGULATORY AND DEVELOPMENT AUTHORITY</t>
  </si>
  <si>
    <t>FLASH FIGURES -- NON LIFE INSURERS</t>
  </si>
  <si>
    <t>(` in Crores)</t>
  </si>
  <si>
    <t>INSURER</t>
  </si>
  <si>
    <t>JANUARY</t>
  </si>
  <si>
    <t>GROWTH OVER THE CORRESPONDING PERIOD OF PREVIOUS YEAR (%)</t>
  </si>
  <si>
    <t>2013-14</t>
  </si>
  <si>
    <t>2012-13*</t>
  </si>
  <si>
    <t>Royal Sundaram</t>
  </si>
  <si>
    <t>Tata-AIG</t>
  </si>
  <si>
    <t>Reliance General</t>
  </si>
  <si>
    <t>IFFCO-Tokio</t>
  </si>
  <si>
    <t>ICICI-lombard</t>
  </si>
  <si>
    <t>Bajaj Allianz</t>
  </si>
  <si>
    <t>HDFC ERGO General</t>
  </si>
  <si>
    <t xml:space="preserve">Cholamandalam </t>
  </si>
  <si>
    <t>Future Generali</t>
  </si>
  <si>
    <t xml:space="preserve">Universal Sompo </t>
  </si>
  <si>
    <t xml:space="preserve">Shriram General </t>
  </si>
  <si>
    <t xml:space="preserve">Bharti AXA General </t>
  </si>
  <si>
    <t>Raheja QBE</t>
  </si>
  <si>
    <t>SBI General</t>
  </si>
  <si>
    <t>L&amp;T General</t>
  </si>
  <si>
    <t>Magma HDI</t>
  </si>
  <si>
    <t>Liberty</t>
  </si>
  <si>
    <t>NA</t>
  </si>
  <si>
    <t>Star Health &amp; Allied Insurance</t>
  </si>
  <si>
    <t>Apollo MUNICH</t>
  </si>
  <si>
    <t>Max BUPA</t>
  </si>
  <si>
    <t>Religare</t>
  </si>
  <si>
    <t>New India</t>
  </si>
  <si>
    <t>National</t>
  </si>
  <si>
    <t>United India</t>
  </si>
  <si>
    <t>Oriental</t>
  </si>
  <si>
    <t>ECGC</t>
  </si>
  <si>
    <t>AIC</t>
  </si>
  <si>
    <t>PRIVATE TOTAL</t>
  </si>
  <si>
    <t>PUBLIC TOTAL</t>
  </si>
  <si>
    <t>GRAND TOTAL</t>
  </si>
  <si>
    <t xml:space="preserve">Note: Compiled on the basis of data submitted by the Insurance companies      </t>
  </si>
  <si>
    <t xml:space="preserve">        *  Figures revised by insurance companies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</si>
</sst>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rebuchet MS"/>
      <family val="2"/>
    </font>
    <font>
      <sz val="10"/>
      <name val="Rupee Foradian"/>
      <family val="2"/>
    </font>
    <font>
      <sz val="10"/>
      <name val="Trebuchet MS"/>
      <family val="2"/>
    </font>
    <font>
      <b/>
      <sz val="10"/>
      <name val="Rupee Foradian"/>
      <family val="2"/>
    </font>
    <font>
      <sz val="12"/>
      <name val="Trebuchet MS"/>
      <family val="2"/>
    </font>
    <font>
      <sz val="11"/>
      <color indexed="8"/>
      <name val="Arial"/>
      <family val="2"/>
    </font>
    <font>
      <b/>
      <sz val="12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>
      <alignment vertical="center"/>
      <protection/>
    </xf>
    <xf numFmtId="2" fontId="4" fillId="33" borderId="0" xfId="57" applyNumberFormat="1" applyFont="1" applyFill="1" applyAlignment="1">
      <alignment vertical="center"/>
      <protection/>
    </xf>
    <xf numFmtId="0" fontId="2" fillId="0" borderId="0" xfId="57">
      <alignment/>
      <protection/>
    </xf>
    <xf numFmtId="0" fontId="5" fillId="0" borderId="0" xfId="57" applyFont="1">
      <alignment/>
      <protection/>
    </xf>
    <xf numFmtId="0" fontId="6" fillId="0" borderId="0" xfId="57" applyFont="1" applyAlignment="1">
      <alignment horizontal="right" vertical="center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>
      <alignment/>
      <protection/>
    </xf>
    <xf numFmtId="43" fontId="7" fillId="0" borderId="10" xfId="44" applyFont="1" applyFill="1" applyBorder="1" applyAlignment="1">
      <alignment/>
    </xf>
    <xf numFmtId="2" fontId="7" fillId="0" borderId="10" xfId="45" applyNumberFormat="1" applyFont="1" applyFill="1" applyBorder="1" applyAlignment="1">
      <alignment vertical="center"/>
    </xf>
    <xf numFmtId="0" fontId="2" fillId="0" borderId="0" xfId="57" applyBorder="1">
      <alignment/>
      <protection/>
    </xf>
    <xf numFmtId="0" fontId="5" fillId="0" borderId="10" xfId="57" applyFont="1" applyFill="1" applyBorder="1">
      <alignment/>
      <protection/>
    </xf>
    <xf numFmtId="43" fontId="7" fillId="0" borderId="10" xfId="44" applyFont="1" applyBorder="1" applyAlignment="1">
      <alignment/>
    </xf>
    <xf numFmtId="2" fontId="7" fillId="0" borderId="10" xfId="45" applyNumberFormat="1" applyFont="1" applyFill="1" applyBorder="1" applyAlignment="1">
      <alignment horizontal="center" vertical="center"/>
    </xf>
    <xf numFmtId="43" fontId="42" fillId="0" borderId="0" xfId="44" applyFont="1" applyAlignment="1">
      <alignment/>
    </xf>
    <xf numFmtId="0" fontId="3" fillId="0" borderId="10" xfId="57" applyFont="1" applyBorder="1">
      <alignment/>
      <protection/>
    </xf>
    <xf numFmtId="2" fontId="3" fillId="0" borderId="10" xfId="45" applyNumberFormat="1" applyFont="1" applyFill="1" applyBorder="1" applyAlignment="1">
      <alignment vertical="center"/>
    </xf>
    <xf numFmtId="43" fontId="9" fillId="0" borderId="10" xfId="44" applyFont="1" applyFill="1" applyBorder="1" applyAlignment="1">
      <alignment horizontal="right" vertical="center"/>
    </xf>
    <xf numFmtId="2" fontId="9" fillId="0" borderId="10" xfId="45" applyNumberFormat="1" applyFont="1" applyFill="1" applyBorder="1" applyAlignment="1">
      <alignment vertical="center"/>
    </xf>
    <xf numFmtId="2" fontId="5" fillId="0" borderId="0" xfId="45" applyNumberFormat="1" applyFont="1" applyFill="1" applyBorder="1" applyAlignment="1">
      <alignment vertical="top" wrapText="1"/>
    </xf>
    <xf numFmtId="2" fontId="7" fillId="0" borderId="0" xfId="45" applyNumberFormat="1" applyFont="1" applyFill="1" applyBorder="1" applyAlignment="1">
      <alignment/>
    </xf>
    <xf numFmtId="2" fontId="7" fillId="0" borderId="0" xfId="45" applyNumberFormat="1" applyFont="1" applyFill="1" applyBorder="1" applyAlignment="1">
      <alignment vertical="center"/>
    </xf>
    <xf numFmtId="2" fontId="2" fillId="0" borderId="0" xfId="57" applyNumberFormat="1">
      <alignment/>
      <protection/>
    </xf>
    <xf numFmtId="2" fontId="3" fillId="0" borderId="0" xfId="45" applyNumberFormat="1" applyFont="1" applyFill="1" applyBorder="1" applyAlignment="1">
      <alignment vertical="top" wrapText="1"/>
    </xf>
    <xf numFmtId="0" fontId="3" fillId="0" borderId="0" xfId="57" applyFont="1" applyAlignment="1">
      <alignment horizontal="center" vertical="center"/>
      <protection/>
    </xf>
    <xf numFmtId="0" fontId="3" fillId="0" borderId="0" xfId="57" applyFont="1" applyAlignment="1" quotePrefix="1">
      <alignment horizontal="center" vertical="center"/>
      <protection/>
    </xf>
    <xf numFmtId="0" fontId="3" fillId="0" borderId="0" xfId="57" applyFont="1" applyAlignment="1" quotePrefix="1">
      <alignment horizontal="center"/>
      <protection/>
    </xf>
    <xf numFmtId="0" fontId="3" fillId="0" borderId="10" xfId="57" applyFont="1" applyBorder="1" applyAlignment="1">
      <alignment horizontal="center" vertical="center"/>
      <protection/>
    </xf>
    <xf numFmtId="0" fontId="3" fillId="0" borderId="11" xfId="57" applyFont="1" applyBorder="1" applyAlignment="1">
      <alignment horizontal="center" vertical="center"/>
      <protection/>
    </xf>
    <xf numFmtId="0" fontId="3" fillId="0" borderId="12" xfId="57" applyFont="1" applyBorder="1" applyAlignment="1">
      <alignment horizontal="center" vertical="center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3" fillId="0" borderId="12" xfId="57" applyFont="1" applyBorder="1" applyAlignment="1">
      <alignment horizontal="center" vertical="center" wrapText="1"/>
      <protection/>
    </xf>
    <xf numFmtId="0" fontId="3" fillId="0" borderId="10" xfId="57" applyFont="1" applyBorder="1" applyAlignment="1" quotePrefix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April06 - March 07 ex ECGC;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8</xdr:row>
      <xdr:rowOff>0</xdr:rowOff>
    </xdr:from>
    <xdr:to>
      <xdr:col>17</xdr:col>
      <xdr:colOff>161925</xdr:colOff>
      <xdr:row>38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524000"/>
          <a:ext cx="8696325" cy="589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\Royal_BD_Jan_%20201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Data\Universal_BD_Jan_%202014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Data\Shriram_BD_Jan_%20201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Data\Bhartil_BD_Jan_%20201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Data\Raheja_BD_Jan_%2020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Data\SBI_BD_Jan_%202014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Data\LnT_BD_Jan_%202014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Data\Magma_BD_Jan_%202014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Data\Liberty_BD_Jan_%20201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Data\Star_BD_Jan_%2020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Data\Apollo_BD_Jan_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ata\Tata_BD_Jan_%202014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Data\MaxBupa_BD_Jan_%202014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Data\Religare_BD_Jan_%202014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Data\NewIndia_BD_Jan_%202014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Data\National_BD_Jan_%202014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Data\Oriental_BD_Jan_%202014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Data\ECGC_BD_Jan_%202014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Data\AIC_BD_Jan_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ata\Reliance_BD_Jan_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ata\Iffco_BD_Jan_%202014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ata\ICICI_BD_Jan_%202014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ata\Bajaj_BD_Jan_%20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Data\HDFCErgo_BD_Jan_%20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Data\CholaMs_BD_Jan_%20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Data\Future_BD_Jan_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12730.636649686734</v>
          </cell>
          <cell r="C49">
            <v>121381.3965736757</v>
          </cell>
        </row>
        <row r="50">
          <cell r="B50">
            <v>14426.344584847457</v>
          </cell>
          <cell r="C50">
            <v>127726.98633988084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USGI -jan 2014"/>
    </sheetNames>
    <sheetDataSet>
      <sheetData sheetId="0">
        <row r="49">
          <cell r="B49">
            <v>4116.7956052</v>
          </cell>
          <cell r="C49">
            <v>42694.0570535</v>
          </cell>
        </row>
        <row r="50">
          <cell r="B50">
            <v>5229.761569599999</v>
          </cell>
          <cell r="C50">
            <v>41982.5317131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9">
          <cell r="B49">
            <v>12779.723879999998</v>
          </cell>
          <cell r="C49">
            <v>123508.71188999999</v>
          </cell>
        </row>
        <row r="50">
          <cell r="B50">
            <v>14248.49613</v>
          </cell>
          <cell r="C50">
            <v>123070.42357000001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15158.847283800027</v>
          </cell>
          <cell r="C49">
            <v>118355.33658349994</v>
          </cell>
        </row>
        <row r="50">
          <cell r="B50">
            <v>12139.696015399988</v>
          </cell>
          <cell r="C50">
            <v>99748.84902249997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226.454066</v>
          </cell>
          <cell r="C49">
            <v>1998.4281849</v>
          </cell>
        </row>
        <row r="50">
          <cell r="B50">
            <v>120.6995234</v>
          </cell>
          <cell r="C50">
            <v>1753.8845276000002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11171.553995863998</v>
          </cell>
          <cell r="C49">
            <v>93678.69142292399</v>
          </cell>
        </row>
        <row r="50">
          <cell r="B50">
            <v>8046.130000000001</v>
          </cell>
          <cell r="C50">
            <v>57387.609726200004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7">
          <cell r="B47">
            <v>2158.6267241290407</v>
          </cell>
          <cell r="C47">
            <v>19960.702255223823</v>
          </cell>
        </row>
        <row r="48">
          <cell r="B48">
            <v>1258.6133721462072</v>
          </cell>
          <cell r="C48">
            <v>13007.50455251558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6165.410435763861</v>
          </cell>
          <cell r="C49">
            <v>33701.57325501386</v>
          </cell>
        </row>
        <row r="50">
          <cell r="B50">
            <v>1850.08</v>
          </cell>
          <cell r="C50">
            <v>4898.857999999999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1744.517344</v>
          </cell>
          <cell r="C49">
            <v>9250.812622000001</v>
          </cell>
        </row>
        <row r="50">
          <cell r="B50">
            <v>0.6315871</v>
          </cell>
          <cell r="C50">
            <v>0.6315871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10454.32</v>
          </cell>
          <cell r="C49">
            <v>84132.04000000001</v>
          </cell>
        </row>
        <row r="50">
          <cell r="B50">
            <v>7804.71</v>
          </cell>
          <cell r="C50">
            <v>66409.99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</sheetNames>
    <sheetDataSet>
      <sheetData sheetId="0">
        <row r="49">
          <cell r="B49">
            <v>16676.650826199988</v>
          </cell>
          <cell r="C49">
            <v>53956.51651638499</v>
          </cell>
        </row>
        <row r="50">
          <cell r="B50">
            <v>10900.985989550001</v>
          </cell>
          <cell r="C50">
            <v>46804.9871650656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20345.592049100127</v>
          </cell>
          <cell r="C49">
            <v>195983.99380229975</v>
          </cell>
        </row>
        <row r="50">
          <cell r="B50">
            <v>19246.918390400002</v>
          </cell>
          <cell r="C50">
            <v>173342.2335995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Monthly Premium Data"/>
    </sheetNames>
    <sheetDataSet>
      <sheetData sheetId="0">
        <row r="49">
          <cell r="B49">
            <v>3253.24</v>
          </cell>
          <cell r="C49">
            <v>23895.440000000002</v>
          </cell>
        </row>
        <row r="50">
          <cell r="B50">
            <v>2981.52439</v>
          </cell>
          <cell r="C50">
            <v>15649.134390000001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1453.3877335003447</v>
          </cell>
          <cell r="C49">
            <v>12468.257733500344</v>
          </cell>
        </row>
        <row r="50">
          <cell r="B50">
            <v>734.108</v>
          </cell>
          <cell r="C50">
            <v>2712.21857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PRIL 2013 - Non-Life"/>
      <sheetName val="MAY 2013-Non-LIFe"/>
      <sheetName val="JUNE 2013-Non-Life"/>
      <sheetName val="JULY 2013-Non-Life"/>
      <sheetName val="AUG 2013-Non-Life"/>
      <sheetName val="SEPT 2013-Non-Life"/>
      <sheetName val="OCT 2013-Non-Life"/>
      <sheetName val="NOV 2013-Non-Life"/>
      <sheetName val="DEC 2013-Non-Life"/>
      <sheetName val="JAN 2014-Non-Life"/>
    </sheetNames>
    <sheetDataSet>
      <sheetData sheetId="9">
        <row r="49">
          <cell r="B49">
            <v>100227.26000000001</v>
          </cell>
          <cell r="C49">
            <v>939956.1400000001</v>
          </cell>
        </row>
        <row r="50">
          <cell r="B50">
            <v>85564.06999999998</v>
          </cell>
          <cell r="C50">
            <v>817988.79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Jan'14"/>
    </sheetNames>
    <sheetDataSet>
      <sheetData sheetId="0">
        <row r="48">
          <cell r="B48">
            <v>142359.0069069</v>
          </cell>
          <cell r="C48">
            <v>851000.0040514</v>
          </cell>
        </row>
        <row r="49">
          <cell r="B49">
            <v>83215.00003999998</v>
          </cell>
          <cell r="C49">
            <v>732516.9994308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2">
          <cell r="B52">
            <v>61025.79000000002</v>
          </cell>
          <cell r="C52">
            <v>590882.77</v>
          </cell>
        </row>
        <row r="53">
          <cell r="B53">
            <v>55343.07000000001</v>
          </cell>
          <cell r="C53">
            <v>532007.4600000001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49">
          <cell r="B49">
            <v>11304.34</v>
          </cell>
          <cell r="C49">
            <v>102961.3</v>
          </cell>
        </row>
        <row r="50">
          <cell r="B50">
            <v>9550.07</v>
          </cell>
          <cell r="C50">
            <v>92325.31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Jan'14"/>
    </sheetNames>
    <sheetDataSet>
      <sheetData sheetId="0">
        <row r="11">
          <cell r="C11">
            <v>19379.04</v>
          </cell>
          <cell r="D11">
            <v>275683.37</v>
          </cell>
        </row>
        <row r="12">
          <cell r="C12">
            <v>26573.88</v>
          </cell>
          <cell r="D12">
            <v>253151.47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 Mail"/>
    </sheetNames>
    <sheetDataSet>
      <sheetData sheetId="0">
        <row r="49">
          <cell r="B49">
            <v>18497.00638834</v>
          </cell>
          <cell r="C49">
            <v>204370.86734869343</v>
          </cell>
        </row>
        <row r="50">
          <cell r="B50">
            <v>16210.657224909999</v>
          </cell>
          <cell r="C50">
            <v>169820.55893725646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49">
          <cell r="B49">
            <v>26257.603721400006</v>
          </cell>
          <cell r="C49">
            <v>238772.3053121</v>
          </cell>
        </row>
        <row r="50">
          <cell r="B50">
            <v>24249.020311199998</v>
          </cell>
          <cell r="C50">
            <v>211510.704404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urrent Month"/>
    </sheetNames>
    <sheetDataSet>
      <sheetData sheetId="0">
        <row r="49">
          <cell r="B49">
            <v>70321.5965536269</v>
          </cell>
          <cell r="C49">
            <v>578141.3386870484</v>
          </cell>
        </row>
        <row r="50">
          <cell r="B50">
            <v>65956.86108611063</v>
          </cell>
          <cell r="C50">
            <v>515885.63701858954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42764.10969</v>
          </cell>
          <cell r="C49">
            <v>369401.8451300001</v>
          </cell>
        </row>
        <row r="50">
          <cell r="B50">
            <v>39297.53855</v>
          </cell>
          <cell r="C50">
            <v>321131.20201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23120.755471897</v>
          </cell>
          <cell r="C49">
            <v>230979.86904861117</v>
          </cell>
        </row>
        <row r="50">
          <cell r="B50">
            <v>21117.734437154846</v>
          </cell>
          <cell r="C50">
            <v>199816.13726953015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BF"/>
    </sheetNames>
    <sheetDataSet>
      <sheetData sheetId="0">
        <row r="49">
          <cell r="C49">
            <v>15244.028197400012</v>
          </cell>
          <cell r="D49">
            <v>146895.51417739582</v>
          </cell>
        </row>
        <row r="50">
          <cell r="C50">
            <v>15541.68060999997</v>
          </cell>
          <cell r="D50">
            <v>132943.0030630986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-NONLIFE JANUARY'14"/>
    </sheetNames>
    <sheetDataSet>
      <sheetData sheetId="0">
        <row r="49">
          <cell r="B49">
            <v>12807.574489000002</v>
          </cell>
          <cell r="C49">
            <v>105669.6511041</v>
          </cell>
        </row>
        <row r="50">
          <cell r="B50">
            <v>9399.0891046</v>
          </cell>
          <cell r="C50">
            <v>92641.96746559998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pane xSplit="1" ySplit="6" topLeftCell="B7" activePane="bottomRight" state="frozen"/>
      <selection pane="topLeft" activeCell="F36" sqref="F36"/>
      <selection pane="topRight" activeCell="F36" sqref="F36"/>
      <selection pane="bottomLeft" activeCell="F36" sqref="F36"/>
      <selection pane="bottomRight" activeCell="B5" sqref="B5:C5"/>
    </sheetView>
  </sheetViews>
  <sheetFormatPr defaultColWidth="9.140625" defaultRowHeight="15"/>
  <cols>
    <col min="1" max="1" width="29.7109375" style="4" customWidth="1"/>
    <col min="2" max="2" width="12.57421875" style="4" customWidth="1"/>
    <col min="3" max="3" width="12.421875" style="4" bestFit="1" customWidth="1"/>
    <col min="4" max="5" width="13.8515625" style="4" bestFit="1" customWidth="1"/>
    <col min="6" max="6" width="21.140625" style="4" customWidth="1"/>
    <col min="7" max="8" width="9.140625" style="4" customWidth="1"/>
    <col min="9" max="9" width="10.57421875" style="4" customWidth="1"/>
    <col min="10" max="16384" width="9.140625" style="4" customWidth="1"/>
  </cols>
  <sheetData>
    <row r="1" spans="1:8" s="2" customFormat="1" ht="15.75" customHeight="1">
      <c r="A1" s="25" t="s">
        <v>0</v>
      </c>
      <c r="B1" s="25"/>
      <c r="C1" s="25"/>
      <c r="D1" s="25"/>
      <c r="E1" s="25"/>
      <c r="F1" s="25"/>
      <c r="G1" s="1"/>
      <c r="H1" s="1"/>
    </row>
    <row r="2" spans="1:8" s="2" customFormat="1" ht="15.75" customHeight="1">
      <c r="A2" s="26" t="s">
        <v>1</v>
      </c>
      <c r="B2" s="26"/>
      <c r="C2" s="26"/>
      <c r="D2" s="26"/>
      <c r="E2" s="26"/>
      <c r="F2" s="26"/>
      <c r="G2" s="3"/>
      <c r="H2" s="1"/>
    </row>
    <row r="3" spans="1:6" ht="15" customHeight="1">
      <c r="A3" s="27" t="str">
        <f>"GROSS DIRECT PREMIUM UNDERWRITTEN FOR AND UPTO THE MONTH  OF "&amp;B5&amp;", 2014"</f>
        <v>GROSS DIRECT PREMIUM UNDERWRITTEN FOR AND UPTO THE MONTH  OF JANUARY, 2014</v>
      </c>
      <c r="B3" s="27"/>
      <c r="C3" s="27"/>
      <c r="D3" s="27"/>
      <c r="E3" s="27"/>
      <c r="F3" s="27"/>
    </row>
    <row r="4" spans="1:5" ht="15">
      <c r="A4" s="5"/>
      <c r="B4" s="5"/>
      <c r="C4" s="6" t="s">
        <v>2</v>
      </c>
      <c r="D4" s="5"/>
      <c r="E4" s="6" t="s">
        <v>2</v>
      </c>
    </row>
    <row r="5" spans="1:6" ht="37.5" customHeight="1">
      <c r="A5" s="28" t="s">
        <v>3</v>
      </c>
      <c r="B5" s="29" t="s">
        <v>4</v>
      </c>
      <c r="C5" s="30"/>
      <c r="D5" s="31" t="str">
        <f>"APRIL- "&amp;B5</f>
        <v>APRIL- JANUARY</v>
      </c>
      <c r="E5" s="32"/>
      <c r="F5" s="33" t="s">
        <v>5</v>
      </c>
    </row>
    <row r="6" spans="1:6" ht="26.25" customHeight="1">
      <c r="A6" s="28"/>
      <c r="B6" s="7" t="s">
        <v>6</v>
      </c>
      <c r="C6" s="7" t="s">
        <v>7</v>
      </c>
      <c r="D6" s="7" t="s">
        <v>6</v>
      </c>
      <c r="E6" s="7" t="s">
        <v>7</v>
      </c>
      <c r="F6" s="33"/>
    </row>
    <row r="7" spans="1:6" ht="18">
      <c r="A7" s="8" t="s">
        <v>8</v>
      </c>
      <c r="B7" s="9">
        <f>'[1]New Format'!$B$49/100</f>
        <v>127.30636649686734</v>
      </c>
      <c r="C7" s="9">
        <f>'[1]New Format'!$B$50/100</f>
        <v>144.26344584847456</v>
      </c>
      <c r="D7" s="9">
        <f>'[1]New Format'!$C$49/100</f>
        <v>1213.813965736757</v>
      </c>
      <c r="E7" s="9">
        <f>'[1]New Format'!$C$50/100</f>
        <v>1277.2698633988084</v>
      </c>
      <c r="F7" s="10">
        <f>(D7-E7)/E7*100</f>
        <v>-4.968088536372077</v>
      </c>
    </row>
    <row r="8" spans="1:8" s="11" customFormat="1" ht="18">
      <c r="A8" s="8" t="s">
        <v>9</v>
      </c>
      <c r="B8" s="9">
        <f>'[2]New Format'!$B$49/100</f>
        <v>203.45592049100128</v>
      </c>
      <c r="C8" s="9">
        <f>'[2]New Format'!$B$50/100</f>
        <v>192.46918390400003</v>
      </c>
      <c r="D8" s="9">
        <f>'[2]New Format'!$C$49/100</f>
        <v>1959.8399380229976</v>
      </c>
      <c r="E8" s="9">
        <f>'[2]New Format'!$C$50/100</f>
        <v>1733.4223359950001</v>
      </c>
      <c r="F8" s="10">
        <f aca="true" t="shared" si="0" ref="F8:F35">(D8-E8)/E8*100</f>
        <v>13.061883265628493</v>
      </c>
      <c r="G8" s="4"/>
      <c r="H8" s="4"/>
    </row>
    <row r="9" spans="1:8" s="11" customFormat="1" ht="18">
      <c r="A9" s="8" t="s">
        <v>10</v>
      </c>
      <c r="B9" s="9">
        <f>'[3]New Format Mail'!$B$49/100</f>
        <v>184.9700638834</v>
      </c>
      <c r="C9" s="9">
        <f>'[3]New Format Mail'!$B$50/100</f>
        <v>162.1065722491</v>
      </c>
      <c r="D9" s="9">
        <f>'[3]New Format Mail'!$C$49/100</f>
        <v>2043.7086734869342</v>
      </c>
      <c r="E9" s="9">
        <f>'[3]New Format Mail'!$C$50/100</f>
        <v>1698.2055893725646</v>
      </c>
      <c r="F9" s="10">
        <f t="shared" si="0"/>
        <v>20.345185899548383</v>
      </c>
      <c r="G9" s="4"/>
      <c r="H9" s="4"/>
    </row>
    <row r="10" spans="1:8" s="11" customFormat="1" ht="18">
      <c r="A10" s="8" t="s">
        <v>11</v>
      </c>
      <c r="B10" s="9">
        <f>'[4]New Format'!$B$49/100</f>
        <v>262.57603721400005</v>
      </c>
      <c r="C10" s="9">
        <f>'[4]New Format'!$B$50/100</f>
        <v>242.490203112</v>
      </c>
      <c r="D10" s="9">
        <f>'[4]New Format'!$C$49/100</f>
        <v>2387.7230531210002</v>
      </c>
      <c r="E10" s="9">
        <f>'[4]New Format'!$C$50/100</f>
        <v>2115.10704404</v>
      </c>
      <c r="F10" s="10">
        <f t="shared" si="0"/>
        <v>12.88899348376643</v>
      </c>
      <c r="G10" s="4"/>
      <c r="H10" s="4"/>
    </row>
    <row r="11" spans="1:8" s="11" customFormat="1" ht="18">
      <c r="A11" s="8" t="s">
        <v>12</v>
      </c>
      <c r="B11" s="9">
        <f>'[5]Current Month'!$B$49/100</f>
        <v>703.2159655362691</v>
      </c>
      <c r="C11" s="9">
        <f>'[5]Current Month'!$B$50/100</f>
        <v>659.5686108611063</v>
      </c>
      <c r="D11" s="9">
        <f>'[5]Current Month'!$C$49/100</f>
        <v>5781.413386870484</v>
      </c>
      <c r="E11" s="9">
        <f>'[5]Current Month'!$C$50/100</f>
        <v>5158.856370185896</v>
      </c>
      <c r="F11" s="10">
        <f t="shared" si="0"/>
        <v>12.06773307903036</v>
      </c>
      <c r="G11" s="4"/>
      <c r="H11" s="4"/>
    </row>
    <row r="12" spans="1:8" s="11" customFormat="1" ht="18">
      <c r="A12" s="8" t="s">
        <v>13</v>
      </c>
      <c r="B12" s="9">
        <f>'[6]New Format'!$B$49/100</f>
        <v>427.6410969</v>
      </c>
      <c r="C12" s="9">
        <f>'[6]New Format'!$B$50/100</f>
        <v>392.97538549999996</v>
      </c>
      <c r="D12" s="9">
        <f>'[6]New Format'!$C$49/100</f>
        <v>3694.018451300001</v>
      </c>
      <c r="E12" s="9">
        <f>'[6]New Format'!$C$50/100</f>
        <v>3211.3120201</v>
      </c>
      <c r="F12" s="10">
        <f t="shared" si="0"/>
        <v>15.031439741099003</v>
      </c>
      <c r="G12" s="4"/>
      <c r="H12" s="4"/>
    </row>
    <row r="13" spans="1:8" s="11" customFormat="1" ht="18">
      <c r="A13" s="8" t="s">
        <v>14</v>
      </c>
      <c r="B13" s="9">
        <f>'[7]New Format'!$B$49/100</f>
        <v>231.20755471897</v>
      </c>
      <c r="C13" s="9">
        <f>'[7]New Format'!$B$50/100</f>
        <v>211.17734437154846</v>
      </c>
      <c r="D13" s="9">
        <f>'[7]New Format'!$C$49/100</f>
        <v>2309.798690486112</v>
      </c>
      <c r="E13" s="9">
        <f>'[7]New Format'!$C$50/100</f>
        <v>1998.1613726953015</v>
      </c>
      <c r="F13" s="10">
        <f t="shared" si="0"/>
        <v>15.596203692519872</v>
      </c>
      <c r="G13" s="4"/>
      <c r="H13" s="4"/>
    </row>
    <row r="14" spans="1:8" s="11" customFormat="1" ht="18" customHeight="1">
      <c r="A14" s="8" t="s">
        <v>15</v>
      </c>
      <c r="B14" s="9">
        <f>'[8]MBF'!$C$49/100</f>
        <v>152.44028197400013</v>
      </c>
      <c r="C14" s="9">
        <f>'[8]MBF'!$C$50/100</f>
        <v>155.4168060999997</v>
      </c>
      <c r="D14" s="9">
        <f>'[8]MBF'!$D$49/100</f>
        <v>1468.955141773958</v>
      </c>
      <c r="E14" s="9">
        <f>'[8]MBF'!$D$50/100</f>
        <v>1329.4300306309858</v>
      </c>
      <c r="F14" s="10">
        <f t="shared" si="0"/>
        <v>10.495107521886627</v>
      </c>
      <c r="G14" s="4"/>
      <c r="H14" s="4"/>
    </row>
    <row r="15" spans="1:8" s="11" customFormat="1" ht="18" customHeight="1">
      <c r="A15" s="8" t="s">
        <v>16</v>
      </c>
      <c r="B15" s="9">
        <f>'[9]New Format-NONLIFE JANUARY''14'!$B$49/100</f>
        <v>128.07574489</v>
      </c>
      <c r="C15" s="9">
        <f>'[9]New Format-NONLIFE JANUARY''14'!$B$50/100</f>
        <v>93.990891046</v>
      </c>
      <c r="D15" s="9">
        <f>'[9]New Format-NONLIFE JANUARY''14'!$C$49/100</f>
        <v>1056.6965110410001</v>
      </c>
      <c r="E15" s="9">
        <f>'[9]New Format-NONLIFE JANUARY''14'!$C$50/100</f>
        <v>926.4196746559999</v>
      </c>
      <c r="F15" s="10">
        <f t="shared" si="0"/>
        <v>14.062399574293899</v>
      </c>
      <c r="G15" s="4"/>
      <c r="H15" s="4"/>
    </row>
    <row r="16" spans="1:8" s="11" customFormat="1" ht="18" customHeight="1">
      <c r="A16" s="8" t="s">
        <v>17</v>
      </c>
      <c r="B16" s="9">
        <f>'[10]USGI -jan 2014'!$B$49/100</f>
        <v>41.167956052</v>
      </c>
      <c r="C16" s="9">
        <f>'[10]USGI -jan 2014'!$B$50/100</f>
        <v>52.297615695999994</v>
      </c>
      <c r="D16" s="9">
        <f>'[10]USGI -jan 2014'!$C$49/100</f>
        <v>426.940570535</v>
      </c>
      <c r="E16" s="9">
        <f>'[10]USGI -jan 2014'!$C$50/100</f>
        <v>419.82531713099996</v>
      </c>
      <c r="F16" s="10">
        <f t="shared" si="0"/>
        <v>1.69481284564357</v>
      </c>
      <c r="G16" s="4"/>
      <c r="H16" s="4"/>
    </row>
    <row r="17" spans="1:8" s="11" customFormat="1" ht="18">
      <c r="A17" s="12" t="s">
        <v>18</v>
      </c>
      <c r="B17" s="13">
        <f>'[11]Sheet1'!$B$49/100</f>
        <v>127.79723879999997</v>
      </c>
      <c r="C17" s="13">
        <f>'[11]Sheet1'!$B$50/100</f>
        <v>142.4849613</v>
      </c>
      <c r="D17" s="9">
        <f>'[11]Sheet1'!$C$49/100</f>
        <v>1235.0871189</v>
      </c>
      <c r="E17" s="9">
        <f>'[11]Sheet1'!$C$50/100</f>
        <v>1230.7042357</v>
      </c>
      <c r="F17" s="10">
        <f t="shared" si="0"/>
        <v>0.3561280665867723</v>
      </c>
      <c r="G17" s="4"/>
      <c r="H17" s="4"/>
    </row>
    <row r="18" spans="1:8" s="11" customFormat="1" ht="18">
      <c r="A18" s="12" t="s">
        <v>19</v>
      </c>
      <c r="B18" s="13">
        <f>'[12]New Format'!$B$49/100</f>
        <v>151.58847283800026</v>
      </c>
      <c r="C18" s="13">
        <f>'[12]New Format'!$B$50/100</f>
        <v>121.39696015399988</v>
      </c>
      <c r="D18" s="9">
        <f>'[12]New Format'!$C$49/100</f>
        <v>1183.5533658349993</v>
      </c>
      <c r="E18" s="9">
        <f>'[12]New Format'!$C$50/100</f>
        <v>997.4884902249997</v>
      </c>
      <c r="F18" s="10">
        <f t="shared" si="0"/>
        <v>18.653335595684883</v>
      </c>
      <c r="G18" s="4"/>
      <c r="H18" s="4"/>
    </row>
    <row r="19" spans="1:8" s="11" customFormat="1" ht="18">
      <c r="A19" s="12" t="s">
        <v>20</v>
      </c>
      <c r="B19" s="13">
        <f>'[13]New Format'!$B$49/100</f>
        <v>2.26454066</v>
      </c>
      <c r="C19" s="13">
        <f>'[13]New Format'!$B$50/100</f>
        <v>1.206995234</v>
      </c>
      <c r="D19" s="9">
        <f>'[13]New Format'!$C$49/100</f>
        <v>19.984281849</v>
      </c>
      <c r="E19" s="9">
        <f>'[13]New Format'!$C$50/100</f>
        <v>17.538845276000004</v>
      </c>
      <c r="F19" s="10">
        <f t="shared" si="0"/>
        <v>13.94297363661853</v>
      </c>
      <c r="G19" s="4"/>
      <c r="H19" s="4"/>
    </row>
    <row r="20" spans="1:8" s="11" customFormat="1" ht="18">
      <c r="A20" s="12" t="s">
        <v>21</v>
      </c>
      <c r="B20" s="13">
        <f>'[14]New Format'!$B$49/100</f>
        <v>111.71553995863998</v>
      </c>
      <c r="C20" s="13">
        <f>'[14]New Format'!$B$50/100</f>
        <v>80.46130000000001</v>
      </c>
      <c r="D20" s="9">
        <f>'[14]New Format'!$C$49/100</f>
        <v>936.7869142292399</v>
      </c>
      <c r="E20" s="9">
        <f>'[14]New Format'!$C$50/100</f>
        <v>573.876097262</v>
      </c>
      <c r="F20" s="10">
        <f t="shared" si="0"/>
        <v>63.23853157479651</v>
      </c>
      <c r="G20" s="4"/>
      <c r="H20" s="4"/>
    </row>
    <row r="21" spans="1:8" s="11" customFormat="1" ht="18">
      <c r="A21" s="12" t="s">
        <v>22</v>
      </c>
      <c r="B21" s="13">
        <f>'[15]Sheet1'!$B$47/100</f>
        <v>21.586267241290408</v>
      </c>
      <c r="C21" s="13">
        <f>'[15]Sheet1'!$B$48/100</f>
        <v>12.586133721462073</v>
      </c>
      <c r="D21" s="9">
        <f>'[15]Sheet1'!$C$47/100</f>
        <v>199.60702255223822</v>
      </c>
      <c r="E21" s="9">
        <f>'[15]Sheet1'!$C$48/100</f>
        <v>130.07504552515582</v>
      </c>
      <c r="F21" s="10">
        <f t="shared" si="0"/>
        <v>53.455277871600124</v>
      </c>
      <c r="G21" s="4"/>
      <c r="H21" s="4"/>
    </row>
    <row r="22" spans="1:8" s="11" customFormat="1" ht="18">
      <c r="A22" s="8" t="s">
        <v>23</v>
      </c>
      <c r="B22" s="9">
        <f>'[16]New Format'!$B$49/100</f>
        <v>61.65410435763861</v>
      </c>
      <c r="C22" s="9">
        <f>'[16]New Format'!$B$50/100</f>
        <v>18.500799999999998</v>
      </c>
      <c r="D22" s="9">
        <f>'[16]New Format'!$C$49/100</f>
        <v>337.0157325501386</v>
      </c>
      <c r="E22" s="9">
        <f>'[16]New Format'!$C$50/100</f>
        <v>48.98857999999999</v>
      </c>
      <c r="F22" s="10">
        <f t="shared" si="0"/>
        <v>587.9475431827962</v>
      </c>
      <c r="G22" s="4"/>
      <c r="H22" s="4"/>
    </row>
    <row r="23" spans="1:8" s="11" customFormat="1" ht="18">
      <c r="A23" s="8" t="s">
        <v>24</v>
      </c>
      <c r="B23" s="9">
        <f>'[17]New Format'!$B$49/100</f>
        <v>17.44517344</v>
      </c>
      <c r="C23" s="9">
        <f>'[17]New Format'!$B$50/100</f>
        <v>0.006315871</v>
      </c>
      <c r="D23" s="9">
        <f>'[17]New Format'!$C$49/100</f>
        <v>92.50812622000001</v>
      </c>
      <c r="E23" s="9">
        <f>'[17]New Format'!$C$50/100</f>
        <v>0.006315871</v>
      </c>
      <c r="F23" s="14" t="s">
        <v>25</v>
      </c>
      <c r="G23" s="4"/>
      <c r="H23" s="4"/>
    </row>
    <row r="24" spans="1:8" s="11" customFormat="1" ht="18">
      <c r="A24" s="12" t="s">
        <v>26</v>
      </c>
      <c r="B24" s="13">
        <f>'[18]New Format'!$B$49/100</f>
        <v>104.5432</v>
      </c>
      <c r="C24" s="13">
        <f>'[18]New Format'!$B$50/100</f>
        <v>78.0471</v>
      </c>
      <c r="D24" s="15">
        <f>'[18]New Format'!$C$49/100</f>
        <v>841.3204000000001</v>
      </c>
      <c r="E24" s="9">
        <f>'[18]New Format'!$C$50/100</f>
        <v>664.0999</v>
      </c>
      <c r="F24" s="10">
        <f t="shared" si="0"/>
        <v>26.68581940759214</v>
      </c>
      <c r="G24" s="4"/>
      <c r="H24" s="4"/>
    </row>
    <row r="25" spans="1:8" s="11" customFormat="1" ht="18">
      <c r="A25" s="12" t="s">
        <v>27</v>
      </c>
      <c r="B25" s="13">
        <f>'[19]New Format'!$B$49/100</f>
        <v>166.7665082619999</v>
      </c>
      <c r="C25" s="13">
        <f>'[19]New Format'!$B$50/100</f>
        <v>109.00985989550001</v>
      </c>
      <c r="D25" s="9">
        <f>'[19]New Format'!$C$49/100</f>
        <v>539.5651651638499</v>
      </c>
      <c r="E25" s="9">
        <f>'[19]New Format'!$C$50/100</f>
        <v>468.049871650656</v>
      </c>
      <c r="F25" s="10">
        <f t="shared" si="0"/>
        <v>15.279417396480271</v>
      </c>
      <c r="G25" s="4"/>
      <c r="H25" s="4"/>
    </row>
    <row r="26" spans="1:8" s="11" customFormat="1" ht="18">
      <c r="A26" s="12" t="s">
        <v>28</v>
      </c>
      <c r="B26" s="13">
        <f>'[20]Monthly Premium Data'!$B$49/100</f>
        <v>32.532399999999996</v>
      </c>
      <c r="C26" s="13">
        <f>'[20]Monthly Premium Data'!$B$50/100</f>
        <v>29.8152439</v>
      </c>
      <c r="D26" s="9">
        <f>'[20]Monthly Premium Data'!$C$49/100</f>
        <v>238.95440000000002</v>
      </c>
      <c r="E26" s="9">
        <f>'[20]Monthly Premium Data'!$C$50/100</f>
        <v>156.4913439</v>
      </c>
      <c r="F26" s="10">
        <f t="shared" si="0"/>
        <v>52.69496321323368</v>
      </c>
      <c r="G26" s="4"/>
      <c r="H26" s="4"/>
    </row>
    <row r="27" spans="1:8" s="11" customFormat="1" ht="18">
      <c r="A27" s="8" t="s">
        <v>29</v>
      </c>
      <c r="B27" s="9">
        <f>'[21]New Format'!$B$49/100</f>
        <v>14.533877335003446</v>
      </c>
      <c r="C27" s="13">
        <f>'[21]New Format'!$B$50/100</f>
        <v>7.34108</v>
      </c>
      <c r="D27" s="13">
        <f>'[21]New Format'!$C$49/100</f>
        <v>124.68257733500344</v>
      </c>
      <c r="E27" s="13">
        <f>'[21]New Format'!$C$50/100</f>
        <v>27.1221857</v>
      </c>
      <c r="F27" s="10">
        <f>(D27-E27)/E27*100</f>
        <v>359.70696725597395</v>
      </c>
      <c r="G27" s="4"/>
      <c r="H27" s="4"/>
    </row>
    <row r="28" spans="1:8" s="11" customFormat="1" ht="18">
      <c r="A28" s="16" t="s">
        <v>30</v>
      </c>
      <c r="B28" s="13">
        <f>'[22]JAN 2014-Non-Life'!$B$49/100</f>
        <v>1002.2726000000001</v>
      </c>
      <c r="C28" s="13">
        <f>'[22]JAN 2014-Non-Life'!$B$50/100</f>
        <v>855.6406999999998</v>
      </c>
      <c r="D28" s="13">
        <f>'[22]JAN 2014-Non-Life'!$C$49/100</f>
        <v>9399.5614</v>
      </c>
      <c r="E28" s="13">
        <f>'[22]JAN 2014-Non-Life'!$C$50/100</f>
        <v>8179.887900000001</v>
      </c>
      <c r="F28" s="10">
        <f t="shared" si="0"/>
        <v>14.910638323050854</v>
      </c>
      <c r="G28" s="4"/>
      <c r="H28" s="4"/>
    </row>
    <row r="29" spans="1:8" s="11" customFormat="1" ht="18">
      <c r="A29" s="16" t="s">
        <v>31</v>
      </c>
      <c r="B29" s="13">
        <f>'[23]Jan''14'!$B$48/100</f>
        <v>1423.590069069</v>
      </c>
      <c r="C29" s="13">
        <f>'[23]Jan''14'!$B$49/100</f>
        <v>832.1500003999998</v>
      </c>
      <c r="D29" s="9">
        <f>'[23]Jan''14'!$C$48/100</f>
        <v>8510.000040514</v>
      </c>
      <c r="E29" s="9">
        <f>'[23]Jan''14'!$C$49/100</f>
        <v>7325.169994307999</v>
      </c>
      <c r="F29" s="10">
        <f t="shared" si="0"/>
        <v>16.17477883962651</v>
      </c>
      <c r="G29" s="4"/>
      <c r="H29" s="4"/>
    </row>
    <row r="30" spans="1:8" s="11" customFormat="1" ht="18">
      <c r="A30" s="16" t="s">
        <v>32</v>
      </c>
      <c r="B30" s="13">
        <v>763.28</v>
      </c>
      <c r="C30" s="13">
        <v>693.08</v>
      </c>
      <c r="D30" s="13">
        <v>8069.95</v>
      </c>
      <c r="E30" s="13">
        <v>7638.53</v>
      </c>
      <c r="F30" s="10">
        <f t="shared" si="0"/>
        <v>5.647945350741571</v>
      </c>
      <c r="G30" s="4"/>
      <c r="H30" s="4"/>
    </row>
    <row r="31" spans="1:8" s="11" customFormat="1" ht="18">
      <c r="A31" s="16" t="s">
        <v>33</v>
      </c>
      <c r="B31" s="13">
        <f>'[24]Sheet1'!$B$52/100</f>
        <v>610.2579000000002</v>
      </c>
      <c r="C31" s="13">
        <f>'[24]Sheet1'!$B$53/100</f>
        <v>553.4307000000001</v>
      </c>
      <c r="D31" s="13">
        <f>'[24]Sheet1'!$C$52/100</f>
        <v>5908.8277</v>
      </c>
      <c r="E31" s="13">
        <f>'[24]Sheet1'!$C$53/100</f>
        <v>5320.074600000001</v>
      </c>
      <c r="F31" s="10">
        <f t="shared" si="0"/>
        <v>11.066632411507893</v>
      </c>
      <c r="G31" s="4"/>
      <c r="H31" s="4"/>
    </row>
    <row r="32" spans="1:8" s="11" customFormat="1" ht="18">
      <c r="A32" s="8" t="s">
        <v>34</v>
      </c>
      <c r="B32" s="9">
        <f>'[25]New Format'!$B$49/100</f>
        <v>113.0434</v>
      </c>
      <c r="C32" s="9">
        <f>'[25]New Format'!$B$50/100</f>
        <v>95.5007</v>
      </c>
      <c r="D32" s="9">
        <f>'[25]New Format'!$C$49/100</f>
        <v>1029.613</v>
      </c>
      <c r="E32" s="9">
        <f>'[25]New Format'!$C$50/100</f>
        <v>923.2531</v>
      </c>
      <c r="F32" s="10">
        <f t="shared" si="0"/>
        <v>11.520123788373962</v>
      </c>
      <c r="G32" s="4"/>
      <c r="H32" s="4"/>
    </row>
    <row r="33" spans="1:8" s="11" customFormat="1" ht="18">
      <c r="A33" s="8" t="s">
        <v>35</v>
      </c>
      <c r="B33" s="9">
        <f>'[26]Jan''14'!$C$11/100</f>
        <v>193.7904</v>
      </c>
      <c r="C33" s="9">
        <f>'[26]Jan''14'!$C$12/100</f>
        <v>265.7388</v>
      </c>
      <c r="D33" s="9">
        <f>'[26]Jan''14'!$D$11/100</f>
        <v>2756.8337</v>
      </c>
      <c r="E33" s="9">
        <f>'[26]Jan''14'!$D$12/100</f>
        <v>2531.5147</v>
      </c>
      <c r="F33" s="10">
        <f t="shared" si="0"/>
        <v>8.900560601129433</v>
      </c>
      <c r="G33" s="4"/>
      <c r="H33" s="4"/>
    </row>
    <row r="34" spans="1:7" s="11" customFormat="1" ht="18">
      <c r="A34" s="17" t="s">
        <v>36</v>
      </c>
      <c r="B34" s="18">
        <f>SUM(B7:B27)</f>
        <v>3274.4843110490806</v>
      </c>
      <c r="C34" s="18">
        <f>SUM(C7:C27)</f>
        <v>2907.6128087641905</v>
      </c>
      <c r="D34" s="18">
        <f>SUM(D7:D27)</f>
        <v>28091.973487008716</v>
      </c>
      <c r="E34" s="18">
        <f>SUM(E7:E27)</f>
        <v>24182.45052931537</v>
      </c>
      <c r="F34" s="19">
        <f t="shared" si="0"/>
        <v>16.166777444469467</v>
      </c>
      <c r="G34" s="4"/>
    </row>
    <row r="35" spans="1:7" s="11" customFormat="1" ht="18">
      <c r="A35" s="17" t="s">
        <v>37</v>
      </c>
      <c r="B35" s="18">
        <f>SUM(B28:B33)</f>
        <v>4106.234369069</v>
      </c>
      <c r="C35" s="18">
        <f>SUM(C28:C33)</f>
        <v>3295.5409004</v>
      </c>
      <c r="D35" s="18">
        <f>SUM(D28:D33)</f>
        <v>35674.785840514</v>
      </c>
      <c r="E35" s="18">
        <f>SUM(E28:E33)</f>
        <v>31918.430294308</v>
      </c>
      <c r="F35" s="19">
        <f t="shared" si="0"/>
        <v>11.768609895818932</v>
      </c>
      <c r="G35" s="4"/>
    </row>
    <row r="36" spans="1:6" ht="19.5" customHeight="1">
      <c r="A36" s="17" t="s">
        <v>38</v>
      </c>
      <c r="B36" s="18">
        <f>+B34+B35</f>
        <v>7380.7186801180815</v>
      </c>
      <c r="C36" s="18">
        <f>+C34+C35</f>
        <v>6203.15370916419</v>
      </c>
      <c r="D36" s="18">
        <f>+D34+D35</f>
        <v>63766.75932752271</v>
      </c>
      <c r="E36" s="18">
        <f>+E34+E35</f>
        <v>56100.880823623374</v>
      </c>
      <c r="F36" s="19">
        <f>(D36-E36)/E36*100</f>
        <v>13.664453019909327</v>
      </c>
    </row>
    <row r="37" spans="1:6" ht="18">
      <c r="A37" s="20"/>
      <c r="B37" s="21"/>
      <c r="C37" s="21"/>
      <c r="D37" s="21"/>
      <c r="E37" s="21"/>
      <c r="F37" s="22"/>
    </row>
    <row r="38" spans="1:6" ht="12.75" customHeight="1">
      <c r="A38" s="24" t="s">
        <v>39</v>
      </c>
      <c r="B38" s="24"/>
      <c r="C38" s="24"/>
      <c r="D38" s="24"/>
      <c r="E38" s="24"/>
      <c r="F38" s="24"/>
    </row>
    <row r="39" spans="1:6" ht="15">
      <c r="A39" s="24" t="s">
        <v>40</v>
      </c>
      <c r="B39" s="24"/>
      <c r="C39" s="24"/>
      <c r="D39" s="24"/>
      <c r="E39" s="24"/>
      <c r="F39" s="24"/>
    </row>
    <row r="40" ht="12.75">
      <c r="D40" s="23"/>
    </row>
    <row r="41" spans="4:5" ht="12.75">
      <c r="D41" s="23"/>
      <c r="E41" s="23"/>
    </row>
    <row r="43" spans="2:3" ht="12.75">
      <c r="B43" s="23"/>
      <c r="C43" s="23"/>
    </row>
    <row r="44" ht="12.75">
      <c r="B44" s="23"/>
    </row>
    <row r="45" ht="12.75">
      <c r="B45" s="23"/>
    </row>
  </sheetData>
  <sheetProtection/>
  <mergeCells count="9">
    <mergeCell ref="A38:F38"/>
    <mergeCell ref="A39:F39"/>
    <mergeCell ref="A1:F1"/>
    <mergeCell ref="A2:F2"/>
    <mergeCell ref="A3:F3"/>
    <mergeCell ref="A5:A6"/>
    <mergeCell ref="B5:C5"/>
    <mergeCell ref="D5:E5"/>
    <mergeCell ref="F5:F6"/>
  </mergeCells>
  <printOptions horizontalCentered="1" verticalCentered="1"/>
  <pageMargins left="0.29" right="0.23" top="0.511811023622047" bottom="0.511811023622047" header="0.511811023622047" footer="0.511811023622047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22">
      <selection activeCell="C22" sqref="C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2014-03-07T11:43:10Z</dcterms:modified>
  <cp:category/>
  <cp:version/>
  <cp:contentType/>
  <cp:contentStatus/>
</cp:coreProperties>
</file>