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50" activeTab="0"/>
  </bookViews>
  <sheets>
    <sheet name="DECEMBER_Website" sheetId="1" r:id="rId1"/>
  </sheets>
  <externalReferences>
    <externalReference r:id="rId4"/>
    <externalReference r:id="rId5"/>
  </externalReferences>
  <definedNames>
    <definedName name="_xlnm.Print_Area" localSheetId="0">'DECEMBER_Website'!$A$1:$G$47</definedName>
  </definedNames>
  <calcPr fullCalcOnLoad="1"/>
</workbook>
</file>

<file path=xl/sharedStrings.xml><?xml version="1.0" encoding="utf-8"?>
<sst xmlns="http://schemas.openxmlformats.org/spreadsheetml/2006/main" count="52" uniqueCount="50">
  <si>
    <t>INSURANCE REGULATORY AND DEVELOPMENT AUTHORITY</t>
  </si>
  <si>
    <t>FLASH FIGURES -- NON LIFE INSURERS</t>
  </si>
  <si>
    <t>(` crore)</t>
  </si>
  <si>
    <t>INSURER</t>
  </si>
  <si>
    <t>GROWTH OVER THE CORRESPONDING PERIOD OF PREVIOUS YEAR</t>
  </si>
  <si>
    <t>2016-17</t>
  </si>
  <si>
    <t>2015-16*</t>
  </si>
  <si>
    <t>Royal Sundaram</t>
  </si>
  <si>
    <t>Tata-AIG</t>
  </si>
  <si>
    <t>Reliance General</t>
  </si>
  <si>
    <t>IFFCO-Tokio</t>
  </si>
  <si>
    <t>ICICI-lombard</t>
  </si>
  <si>
    <t>Bajaj Allianz</t>
  </si>
  <si>
    <t>HDFC ERGO General</t>
  </si>
  <si>
    <t>Cholamandalam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</si>
  <si>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</si>
  <si>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</si>
  <si>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</si>
  <si>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</si>
  <si>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</si>
  <si>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</t>
  </si>
  <si>
    <t>Magma HDI</t>
  </si>
  <si>
    <t>Liberty</t>
  </si>
  <si>
    <t>Star Health &amp; Allied Insurance</t>
  </si>
  <si>
    <t>Apollo MUNICH</t>
  </si>
  <si>
    <t xml:space="preserve">Max BUPA </t>
  </si>
  <si>
    <t>Religare</t>
  </si>
  <si>
    <t>Cigna TTK</t>
  </si>
  <si>
    <t>NA</t>
  </si>
  <si>
    <t>New India</t>
  </si>
  <si>
    <t xml:space="preserve">National </t>
  </si>
  <si>
    <t>United India</t>
  </si>
  <si>
    <t>Oriental</t>
  </si>
  <si>
    <t>ECGC</t>
  </si>
  <si>
    <t>AIC</t>
  </si>
  <si>
    <t>PRIVATE TOTAL</t>
  </si>
  <si>
    <t>PUBLIC TOTAL</t>
  </si>
  <si>
    <t xml:space="preserve">GRAND TOTAL </t>
  </si>
  <si>
    <t xml:space="preserve">Note: Compiled on the basis of data submitted by the Insurance companies      </t>
  </si>
  <si>
    <t xml:space="preserve"> *  Figures revised by insurance companies</t>
  </si>
  <si>
    <t>Private Sector Gen. Insurers Total</t>
  </si>
  <si>
    <t>Stand-alone Pvt Health Insurers</t>
  </si>
  <si>
    <t>Specialized PSU Insurers</t>
  </si>
  <si>
    <t>Public Sector Insurers Total</t>
  </si>
  <si>
    <t>Kotak Mahindra#</t>
  </si>
  <si>
    <t>Aditya Birla Health **</t>
  </si>
  <si>
    <t>** commenced operations in October 2016</t>
  </si>
  <si>
    <t xml:space="preserve"> # Commenced operations in Dec 2015</t>
  </si>
  <si>
    <t>DECEMBER</t>
  </si>
  <si>
    <r>
      <t>HDFC General (</t>
    </r>
    <r>
      <rPr>
        <b/>
        <sz val="8"/>
        <rFont val="Arial"/>
        <family val="2"/>
      </rPr>
      <t>Formerly Known as L&amp;T General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</si>
</sst>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Trebuchet MS"/>
      <family val="2"/>
    </font>
    <font>
      <sz val="10"/>
      <name val="Bookman Old Style"/>
      <family val="1"/>
    </font>
    <font>
      <sz val="10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7D0E9"/>
        <bgColor indexed="64"/>
      </patternFill>
    </fill>
    <fill>
      <patternFill patternType="solid">
        <fgColor rgb="FFAABD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58" applyFont="1" applyAlignment="1">
      <alignment vertical="center"/>
      <protection/>
    </xf>
    <xf numFmtId="0" fontId="4" fillId="0" borderId="0" xfId="58" applyFont="1" applyBorder="1" applyAlignment="1">
      <alignment vertical="center"/>
      <protection/>
    </xf>
    <xf numFmtId="0" fontId="3" fillId="0" borderId="0" xfId="58" applyFont="1" applyAlignment="1">
      <alignment horizontal="right" vertical="center"/>
      <protection/>
    </xf>
    <xf numFmtId="0" fontId="4" fillId="0" borderId="0" xfId="58" applyFont="1" applyFill="1" applyAlignment="1">
      <alignment vertical="center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vertical="center"/>
      <protection/>
    </xf>
    <xf numFmtId="2" fontId="4" fillId="0" borderId="10" xfId="58" applyNumberFormat="1" applyFont="1" applyBorder="1" applyAlignment="1">
      <alignment vertical="center"/>
      <protection/>
    </xf>
    <xf numFmtId="2" fontId="4" fillId="0" borderId="10" xfId="46" applyNumberFormat="1" applyFont="1" applyFill="1" applyBorder="1" applyAlignment="1">
      <alignment vertical="center"/>
    </xf>
    <xf numFmtId="0" fontId="4" fillId="0" borderId="10" xfId="58" applyFont="1" applyFill="1" applyBorder="1" applyAlignment="1">
      <alignment vertical="center"/>
      <protection/>
    </xf>
    <xf numFmtId="0" fontId="6" fillId="0" borderId="10" xfId="58" applyFont="1" applyFill="1" applyBorder="1">
      <alignment/>
      <protection/>
    </xf>
    <xf numFmtId="0" fontId="7" fillId="0" borderId="10" xfId="58" applyFont="1" applyBorder="1">
      <alignment/>
      <protection/>
    </xf>
    <xf numFmtId="2" fontId="3" fillId="0" borderId="10" xfId="46" applyNumberFormat="1" applyFont="1" applyFill="1" applyBorder="1" applyAlignment="1">
      <alignment vertical="center"/>
    </xf>
    <xf numFmtId="2" fontId="3" fillId="0" borderId="0" xfId="46" applyNumberFormat="1" applyFont="1" applyFill="1" applyBorder="1" applyAlignment="1">
      <alignment vertical="center" wrapText="1"/>
    </xf>
    <xf numFmtId="2" fontId="4" fillId="0" borderId="0" xfId="58" applyNumberFormat="1" applyFont="1" applyAlignment="1">
      <alignment vertical="center"/>
      <protection/>
    </xf>
    <xf numFmtId="2" fontId="4" fillId="0" borderId="10" xfId="46" applyNumberFormat="1" applyFont="1" applyFill="1" applyBorder="1" applyAlignment="1">
      <alignment horizontal="right" vertical="center"/>
    </xf>
    <xf numFmtId="2" fontId="4" fillId="0" borderId="0" xfId="58" applyNumberFormat="1" applyFont="1" applyFill="1" applyBorder="1" applyAlignment="1">
      <alignment vertical="center"/>
      <protection/>
    </xf>
    <xf numFmtId="2" fontId="3" fillId="0" borderId="0" xfId="46" applyNumberFormat="1" applyFont="1" applyFill="1" applyBorder="1" applyAlignment="1">
      <alignment vertical="center"/>
    </xf>
    <xf numFmtId="0" fontId="4" fillId="0" borderId="0" xfId="58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43" fillId="0" borderId="11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3" fillId="14" borderId="10" xfId="58" applyFont="1" applyFill="1" applyBorder="1" applyAlignment="1">
      <alignment vertical="center"/>
      <protection/>
    </xf>
    <xf numFmtId="2" fontId="3" fillId="14" borderId="10" xfId="58" applyNumberFormat="1" applyFont="1" applyFill="1" applyBorder="1" applyAlignment="1">
      <alignment vertical="center"/>
      <protection/>
    </xf>
    <xf numFmtId="2" fontId="3" fillId="14" borderId="10" xfId="46" applyNumberFormat="1" applyFont="1" applyFill="1" applyBorder="1" applyAlignment="1">
      <alignment vertical="center"/>
    </xf>
    <xf numFmtId="2" fontId="3" fillId="33" borderId="10" xfId="46" applyNumberFormat="1" applyFont="1" applyFill="1" applyBorder="1" applyAlignment="1">
      <alignment vertical="center"/>
    </xf>
    <xf numFmtId="2" fontId="3" fillId="33" borderId="10" xfId="58" applyNumberFormat="1" applyFont="1" applyFill="1" applyBorder="1" applyAlignment="1">
      <alignment vertical="center"/>
      <protection/>
    </xf>
    <xf numFmtId="0" fontId="5" fillId="33" borderId="10" xfId="58" applyFont="1" applyFill="1" applyBorder="1">
      <alignment/>
      <protection/>
    </xf>
    <xf numFmtId="2" fontId="3" fillId="33" borderId="10" xfId="58" applyNumberFormat="1" applyFont="1" applyFill="1" applyBorder="1" applyAlignment="1">
      <alignment vertical="center"/>
      <protection/>
    </xf>
    <xf numFmtId="2" fontId="3" fillId="33" borderId="10" xfId="46" applyNumberFormat="1" applyFont="1" applyFill="1" applyBorder="1" applyAlignment="1">
      <alignment vertical="center"/>
    </xf>
    <xf numFmtId="0" fontId="3" fillId="33" borderId="10" xfId="58" applyFont="1" applyFill="1" applyBorder="1" applyAlignment="1">
      <alignment vertical="center"/>
      <protection/>
    </xf>
    <xf numFmtId="2" fontId="3" fillId="34" borderId="10" xfId="46" applyNumberFormat="1" applyFont="1" applyFill="1" applyBorder="1" applyAlignment="1">
      <alignment vertical="center"/>
    </xf>
    <xf numFmtId="2" fontId="3" fillId="34" borderId="10" xfId="58" applyNumberFormat="1" applyFont="1" applyFill="1" applyBorder="1" applyAlignment="1">
      <alignment vertical="center"/>
      <protection/>
    </xf>
    <xf numFmtId="2" fontId="3" fillId="35" borderId="10" xfId="46" applyNumberFormat="1" applyFont="1" applyFill="1" applyBorder="1" applyAlignment="1">
      <alignment vertical="center"/>
    </xf>
    <xf numFmtId="2" fontId="3" fillId="35" borderId="10" xfId="58" applyNumberFormat="1" applyFont="1" applyFill="1" applyBorder="1" applyAlignment="1">
      <alignment vertical="center"/>
      <protection/>
    </xf>
    <xf numFmtId="43" fontId="4" fillId="0" borderId="0" xfId="58" applyNumberFormat="1" applyFont="1" applyAlignment="1">
      <alignment vertical="center"/>
      <protection/>
    </xf>
    <xf numFmtId="0" fontId="2" fillId="0" borderId="10" xfId="58" applyFont="1" applyFill="1" applyBorder="1" applyAlignment="1">
      <alignment horizontal="left" vertical="center" wrapText="1"/>
      <protection/>
    </xf>
    <xf numFmtId="2" fontId="5" fillId="0" borderId="0" xfId="45" applyNumberFormat="1" applyFont="1" applyFill="1" applyBorder="1" applyAlignment="1">
      <alignment vertical="top" wrapText="1"/>
    </xf>
    <xf numFmtId="0" fontId="4" fillId="0" borderId="0" xfId="58" applyFont="1" applyBorder="1" applyAlignment="1">
      <alignment vertic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Fill="1" applyAlignment="1">
      <alignment horizontal="center" vertical="center"/>
      <protection/>
    </xf>
    <xf numFmtId="0" fontId="3" fillId="0" borderId="0" xfId="58" applyFont="1" applyAlignment="1" quotePrefix="1">
      <alignment horizontal="center" vertical="center"/>
      <protection/>
    </xf>
    <xf numFmtId="0" fontId="3" fillId="0" borderId="0" xfId="58" applyFont="1" applyFill="1" applyAlignment="1" quotePrefix="1">
      <alignment horizontal="center" vertical="center"/>
      <protection/>
    </xf>
    <xf numFmtId="0" fontId="3" fillId="0" borderId="0" xfId="58" applyFont="1" applyAlignment="1" quotePrefix="1">
      <alignment horizontal="center"/>
      <protection/>
    </xf>
    <xf numFmtId="0" fontId="3" fillId="0" borderId="0" xfId="58" applyFont="1" applyFill="1" applyAlignment="1" quotePrefix="1">
      <alignment horizontal="center"/>
      <protection/>
    </xf>
    <xf numFmtId="0" fontId="3" fillId="0" borderId="10" xfId="58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center" vertical="center"/>
      <protection/>
    </xf>
    <xf numFmtId="0" fontId="5" fillId="0" borderId="13" xfId="58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3" fillId="0" borderId="10" xfId="58" applyFont="1" applyBorder="1" applyAlignment="1" quotePrefix="1">
      <alignment horizontal="center" vertical="center" wrapText="1"/>
      <protection/>
    </xf>
    <xf numFmtId="0" fontId="3" fillId="0" borderId="10" xfId="58" applyFont="1" applyFill="1" applyBorder="1" applyAlignment="1" quotePrefix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" xfId="45"/>
    <cellStyle name="Comma_April06 - March 07 ex ECGC;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j\Downloads\DEC%20%202016_B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vinder\AppData\Local\Microsoft\Windows\Temporary%20Internet%20Files\Content.Outlook\CLF47U8X\Flash%202016-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_Journal "/>
      <sheetName val="April_Internal"/>
      <sheetName val="May_Journal"/>
      <sheetName val="May_Internal "/>
      <sheetName val="June_Journal "/>
      <sheetName val="June_Internal"/>
      <sheetName val="July_Journal"/>
      <sheetName val="July_Internal"/>
      <sheetName val="AUG_Journal"/>
      <sheetName val="AUG_Internal "/>
      <sheetName val="SEPT_Journal"/>
      <sheetName val="SEPT_Internal"/>
      <sheetName val="OCT_Journal"/>
      <sheetName val="OCT_Internal "/>
      <sheetName val="NOV_Journal"/>
      <sheetName val="NOV_Internal"/>
      <sheetName val="DEC_Journal"/>
      <sheetName val="DEC_Internal"/>
      <sheetName val="Inp_Chart_DEC(crores)"/>
      <sheetName val="Chart_DEC_Journal"/>
      <sheetName val="GDP_DEC 2016"/>
      <sheetName val="All segments 2016-17"/>
      <sheetName val="fire 2016-17"/>
      <sheetName val="all segments check"/>
      <sheetName val="fire check"/>
      <sheetName val="DECEMBER_Website"/>
    </sheetNames>
    <sheetDataSet>
      <sheetData sheetId="16">
        <row r="9">
          <cell r="B9">
            <v>176.6569330341784</v>
          </cell>
          <cell r="C9">
            <v>136.58317191019475</v>
          </cell>
          <cell r="D9">
            <v>1637.416341654996</v>
          </cell>
          <cell r="E9">
            <v>1210.3464340677094</v>
          </cell>
        </row>
        <row r="10">
          <cell r="B10">
            <v>359.3796678129997</v>
          </cell>
          <cell r="C10">
            <v>228.45630281199996</v>
          </cell>
          <cell r="D10">
            <v>3175.30042617</v>
          </cell>
          <cell r="E10">
            <v>2222.7522562999998</v>
          </cell>
        </row>
        <row r="11">
          <cell r="B11">
            <v>276.459978781</v>
          </cell>
          <cell r="C11">
            <v>214.79405084871004</v>
          </cell>
          <cell r="D11">
            <v>3169.459637406</v>
          </cell>
          <cell r="E11">
            <v>2151.686856012261</v>
          </cell>
        </row>
        <row r="12">
          <cell r="B12">
            <v>396.73866076999997</v>
          </cell>
          <cell r="C12">
            <v>277.88495712300005</v>
          </cell>
          <cell r="D12">
            <v>3480.3313842589996</v>
          </cell>
          <cell r="E12">
            <v>2653.2662160789996</v>
          </cell>
        </row>
        <row r="13">
          <cell r="B13">
            <v>795.4453902885538</v>
          </cell>
          <cell r="C13">
            <v>625.6889475886056</v>
          </cell>
          <cell r="D13">
            <v>8059.286060482271</v>
          </cell>
          <cell r="E13">
            <v>6021.956281562513</v>
          </cell>
        </row>
        <row r="14">
          <cell r="B14">
            <v>715.2820614000001</v>
          </cell>
          <cell r="C14">
            <v>439.0073104</v>
          </cell>
          <cell r="D14">
            <v>5387.5941278</v>
          </cell>
          <cell r="E14">
            <v>4112.103419899999</v>
          </cell>
        </row>
        <row r="15">
          <cell r="B15">
            <v>419.83394837049025</v>
          </cell>
          <cell r="C15">
            <v>297.5736472440299</v>
          </cell>
          <cell r="D15">
            <v>3964.45655683949</v>
          </cell>
          <cell r="E15">
            <v>2407.853913091354</v>
          </cell>
        </row>
        <row r="16">
          <cell r="B16">
            <v>250.52819335682173</v>
          </cell>
          <cell r="C16">
            <v>212.38732349299994</v>
          </cell>
          <cell r="D16">
            <v>2218.8885983111263</v>
          </cell>
          <cell r="E16">
            <v>1698.0384382079997</v>
          </cell>
        </row>
        <row r="17">
          <cell r="B17">
            <v>111.6127701430001</v>
          </cell>
          <cell r="C17">
            <v>122.02867377700002</v>
          </cell>
          <cell r="D17">
            <v>1252.3613293210024</v>
          </cell>
          <cell r="E17">
            <v>1118.270176965</v>
          </cell>
        </row>
        <row r="18">
          <cell r="B18">
            <v>130.94341329999997</v>
          </cell>
          <cell r="C18">
            <v>74.47836137799997</v>
          </cell>
          <cell r="D18">
            <v>808.3290147330001</v>
          </cell>
          <cell r="E18">
            <v>597.683955513</v>
          </cell>
        </row>
        <row r="19">
          <cell r="B19">
            <v>156.4046198</v>
          </cell>
          <cell r="C19">
            <v>140.11980582300004</v>
          </cell>
          <cell r="D19">
            <v>1331.2416729</v>
          </cell>
          <cell r="E19">
            <v>1204.6492856000002</v>
          </cell>
        </row>
        <row r="20">
          <cell r="B20">
            <v>102.57717234795643</v>
          </cell>
          <cell r="C20">
            <v>93.19643191800006</v>
          </cell>
          <cell r="D20">
            <v>978.4196848979569</v>
          </cell>
          <cell r="E20">
            <v>971.1427751240003</v>
          </cell>
        </row>
        <row r="21">
          <cell r="B21">
            <v>4.439713220000001</v>
          </cell>
          <cell r="C21">
            <v>2.4474749940000002</v>
          </cell>
          <cell r="D21">
            <v>40.636348217999995</v>
          </cell>
          <cell r="E21">
            <v>18.867317359</v>
          </cell>
        </row>
        <row r="22">
          <cell r="B22">
            <v>210.01260062526902</v>
          </cell>
          <cell r="C22">
            <v>174.52653512561494</v>
          </cell>
          <cell r="D22">
            <v>1788.1984411300486</v>
          </cell>
          <cell r="E22">
            <v>1327.0124257688967</v>
          </cell>
        </row>
        <row r="23">
          <cell r="B23">
            <v>21.937004320181213</v>
          </cell>
          <cell r="C23">
            <v>43.312266758400945</v>
          </cell>
          <cell r="D23">
            <v>279.6744043201812</v>
          </cell>
          <cell r="E23">
            <v>321.7571063048536</v>
          </cell>
        </row>
        <row r="24">
          <cell r="B24">
            <v>30.936299749</v>
          </cell>
          <cell r="C24">
            <v>29.7032358</v>
          </cell>
          <cell r="D24">
            <v>288.71522839</v>
          </cell>
          <cell r="E24">
            <v>288.63423594999995</v>
          </cell>
        </row>
        <row r="25">
          <cell r="B25">
            <v>38.679624003</v>
          </cell>
          <cell r="C25">
            <v>29.061092904</v>
          </cell>
          <cell r="D25">
            <v>424.34327139100003</v>
          </cell>
          <cell r="E25">
            <v>300.92598402400006</v>
          </cell>
        </row>
        <row r="26">
          <cell r="B26">
            <v>284.4161</v>
          </cell>
          <cell r="C26">
            <v>186.7697</v>
          </cell>
          <cell r="D26">
            <v>1814.68</v>
          </cell>
          <cell r="E26">
            <v>1302.4897</v>
          </cell>
        </row>
        <row r="27">
          <cell r="B27">
            <v>111.49910867</v>
          </cell>
          <cell r="C27">
            <v>75.3719</v>
          </cell>
          <cell r="D27">
            <v>744.270791172</v>
          </cell>
          <cell r="E27">
            <v>578.9941914737</v>
          </cell>
        </row>
        <row r="28">
          <cell r="B28">
            <v>53.2122925819997</v>
          </cell>
          <cell r="C28">
            <v>42.67172012800043</v>
          </cell>
          <cell r="D28">
            <v>400.50522558293625</v>
          </cell>
          <cell r="E28">
            <v>325.27194811600106</v>
          </cell>
        </row>
        <row r="29">
          <cell r="B29">
            <v>66.74217649299771</v>
          </cell>
          <cell r="C29">
            <v>40.306263748298996</v>
          </cell>
          <cell r="D29">
            <v>472.36194420003017</v>
          </cell>
          <cell r="E29">
            <v>342.684971294036</v>
          </cell>
        </row>
        <row r="30">
          <cell r="B30">
            <v>20.810415765730724</v>
          </cell>
          <cell r="C30">
            <v>37.75920820015905</v>
          </cell>
          <cell r="D30">
            <v>149.92911459256595</v>
          </cell>
          <cell r="E30">
            <v>96.64880007694404</v>
          </cell>
        </row>
        <row r="31">
          <cell r="B31">
            <v>9.830825472999953</v>
          </cell>
          <cell r="C31">
            <v>0.002144616</v>
          </cell>
          <cell r="D31">
            <v>51.460269312999955</v>
          </cell>
          <cell r="E31">
            <v>0.002144616</v>
          </cell>
        </row>
        <row r="32">
          <cell r="B32">
            <v>30.96995223186956</v>
          </cell>
          <cell r="C32">
            <v>0</v>
          </cell>
          <cell r="D32">
            <v>33.52715657141812</v>
          </cell>
          <cell r="E32">
            <v>0</v>
          </cell>
        </row>
        <row r="33">
          <cell r="B33">
            <v>1850.2417</v>
          </cell>
          <cell r="C33">
            <v>1369.4470999999999</v>
          </cell>
          <cell r="D33">
            <v>14032.553300000001</v>
          </cell>
          <cell r="E33">
            <v>11133.799099999998</v>
          </cell>
        </row>
        <row r="34">
          <cell r="B34">
            <v>986.6100480900003</v>
          </cell>
          <cell r="C34">
            <v>964.2500820860001</v>
          </cell>
          <cell r="D34">
            <v>10109.41004638</v>
          </cell>
          <cell r="E34">
            <v>8827.150042647001</v>
          </cell>
        </row>
        <row r="35">
          <cell r="B35">
            <v>1047.1</v>
          </cell>
          <cell r="C35">
            <v>963.69</v>
          </cell>
          <cell r="D35">
            <v>11678.53</v>
          </cell>
          <cell r="E35">
            <v>8838.22</v>
          </cell>
        </row>
        <row r="36">
          <cell r="B36">
            <v>763.1355</v>
          </cell>
          <cell r="C36">
            <v>731.1617</v>
          </cell>
          <cell r="D36">
            <v>7774.0378</v>
          </cell>
          <cell r="E36">
            <v>6176.4317</v>
          </cell>
        </row>
        <row r="37">
          <cell r="B37">
            <v>115.2631</v>
          </cell>
          <cell r="C37">
            <v>114.3326</v>
          </cell>
          <cell r="D37">
            <v>870.8071000000001</v>
          </cell>
          <cell r="E37">
            <v>935.9674</v>
          </cell>
        </row>
        <row r="38">
          <cell r="B38">
            <v>222.53300741559295</v>
          </cell>
          <cell r="C38">
            <v>110.36824173099994</v>
          </cell>
          <cell r="D38">
            <v>5102.77</v>
          </cell>
          <cell r="E38">
            <v>2691.400368848043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 2016"/>
      <sheetName val="May  2016 "/>
      <sheetName val="June 2016"/>
      <sheetName val="July 2016"/>
      <sheetName val="August 2016"/>
      <sheetName val="September 2016"/>
      <sheetName val="October 2016 "/>
      <sheetName val="November  2016  "/>
      <sheetName val="December 2016"/>
    </sheetNames>
    <sheetDataSet>
      <sheetData sheetId="8">
        <row r="35">
          <cell r="E35">
            <v>400.51</v>
          </cell>
        </row>
        <row r="44">
          <cell r="E44">
            <v>91517.91999999998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536"/>
  <sheetViews>
    <sheetView tabSelected="1" zoomScalePageLayoutView="0" workbookViewId="0" topLeftCell="A1">
      <pane xSplit="1" ySplit="6" topLeftCell="B31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I29" sqref="I29"/>
    </sheetView>
  </sheetViews>
  <sheetFormatPr defaultColWidth="9.140625" defaultRowHeight="15"/>
  <cols>
    <col min="1" max="1" width="30.7109375" style="1" bestFit="1" customWidth="1"/>
    <col min="2" max="2" width="14.421875" style="1" bestFit="1" customWidth="1"/>
    <col min="3" max="3" width="15.57421875" style="1" bestFit="1" customWidth="1"/>
    <col min="4" max="4" width="14.421875" style="1" bestFit="1" customWidth="1"/>
    <col min="5" max="5" width="15.57421875" style="1" bestFit="1" customWidth="1"/>
    <col min="6" max="6" width="17.57421875" style="1" customWidth="1"/>
    <col min="7" max="7" width="15.28125" style="4" customWidth="1"/>
    <col min="8" max="16384" width="9.140625" style="1" customWidth="1"/>
  </cols>
  <sheetData>
    <row r="1" spans="1:7" ht="15.75" customHeight="1">
      <c r="A1" s="40" t="s">
        <v>0</v>
      </c>
      <c r="B1" s="40"/>
      <c r="C1" s="40"/>
      <c r="D1" s="40"/>
      <c r="E1" s="40"/>
      <c r="F1" s="40"/>
      <c r="G1" s="41"/>
    </row>
    <row r="2" spans="1:7" ht="15.75" customHeight="1">
      <c r="A2" s="42" t="s">
        <v>1</v>
      </c>
      <c r="B2" s="42"/>
      <c r="C2" s="42"/>
      <c r="D2" s="42"/>
      <c r="E2" s="42"/>
      <c r="F2" s="42"/>
      <c r="G2" s="43"/>
    </row>
    <row r="3" spans="1:7" ht="15.75" customHeight="1">
      <c r="A3" s="44" t="str">
        <f>"GROSS DIRECT PREMIUM UNDERWRITTEN FOR AND UPTO THE MONTH  OF "&amp;B5&amp;", 2016"</f>
        <v>GROSS DIRECT PREMIUM UNDERWRITTEN FOR AND UPTO THE MONTH  OF DECEMBER, 2016</v>
      </c>
      <c r="B3" s="44"/>
      <c r="C3" s="44"/>
      <c r="D3" s="44"/>
      <c r="E3" s="44"/>
      <c r="F3" s="44"/>
      <c r="G3" s="45"/>
    </row>
    <row r="4" spans="2:6" ht="15.75" customHeight="1">
      <c r="B4" s="2"/>
      <c r="C4" s="3" t="s">
        <v>2</v>
      </c>
      <c r="D4" s="2"/>
      <c r="E4" s="2"/>
      <c r="F4" s="2"/>
    </row>
    <row r="5" spans="1:7" ht="22.5" customHeight="1">
      <c r="A5" s="46" t="s">
        <v>3</v>
      </c>
      <c r="B5" s="47" t="s">
        <v>48</v>
      </c>
      <c r="C5" s="48"/>
      <c r="D5" s="49" t="str">
        <f>"APRIL- "&amp;B5</f>
        <v>APRIL- DECEMBER</v>
      </c>
      <c r="E5" s="50"/>
      <c r="F5" s="51" t="str">
        <f>"MARKET SHARE UPTO "&amp;PROPER(B5)&amp;" , 2016"</f>
        <v>MARKET SHARE UPTO December , 2016</v>
      </c>
      <c r="G5" s="52" t="s">
        <v>4</v>
      </c>
    </row>
    <row r="6" spans="1:7" ht="54" customHeight="1">
      <c r="A6" s="46"/>
      <c r="B6" s="5" t="s">
        <v>5</v>
      </c>
      <c r="C6" s="5" t="s">
        <v>6</v>
      </c>
      <c r="D6" s="5" t="s">
        <v>5</v>
      </c>
      <c r="E6" s="5" t="s">
        <v>6</v>
      </c>
      <c r="F6" s="51"/>
      <c r="G6" s="52"/>
    </row>
    <row r="7" spans="1:7" ht="20.25" customHeight="1">
      <c r="A7" s="6" t="s">
        <v>7</v>
      </c>
      <c r="B7" s="7">
        <f>'[1]DEC_Journal'!$B$9</f>
        <v>176.6569330341784</v>
      </c>
      <c r="C7" s="7">
        <f>'[1]DEC_Journal'!C9</f>
        <v>136.58317191019475</v>
      </c>
      <c r="D7" s="7">
        <f>'[1]DEC_Journal'!D9</f>
        <v>1637.416341654996</v>
      </c>
      <c r="E7" s="7">
        <f>'[1]DEC_Journal'!E9</f>
        <v>1210.3464340677094</v>
      </c>
      <c r="F7" s="8">
        <f aca="true" t="shared" si="0" ref="F7:F39">(D7/D$43)*100</f>
        <v>1.7891448556575966</v>
      </c>
      <c r="G7" s="8">
        <f aca="true" t="shared" si="1" ref="G7:G23">(D7-E7)/E7*100</f>
        <v>35.28493128632585</v>
      </c>
    </row>
    <row r="8" spans="1:7" s="2" customFormat="1" ht="20.25" customHeight="1">
      <c r="A8" s="6" t="s">
        <v>8</v>
      </c>
      <c r="B8" s="7">
        <f>'[1]DEC_Journal'!B10</f>
        <v>359.3796678129997</v>
      </c>
      <c r="C8" s="7">
        <f>'[1]DEC_Journal'!C10</f>
        <v>228.45630281199996</v>
      </c>
      <c r="D8" s="7">
        <f>'[1]DEC_Journal'!D10</f>
        <v>3175.30042617</v>
      </c>
      <c r="E8" s="7">
        <f>'[1]DEC_Journal'!E10</f>
        <v>2222.7522562999998</v>
      </c>
      <c r="F8" s="8">
        <f t="shared" si="0"/>
        <v>3.4695344599452107</v>
      </c>
      <c r="G8" s="8">
        <f t="shared" si="1"/>
        <v>42.854446201558</v>
      </c>
    </row>
    <row r="9" spans="1:7" s="2" customFormat="1" ht="20.25" customHeight="1">
      <c r="A9" s="6" t="s">
        <v>9</v>
      </c>
      <c r="B9" s="7">
        <f>'[1]DEC_Journal'!B11</f>
        <v>276.459978781</v>
      </c>
      <c r="C9" s="7">
        <f>'[1]DEC_Journal'!C11</f>
        <v>214.79405084871004</v>
      </c>
      <c r="D9" s="7">
        <f>'[1]DEC_Journal'!D11</f>
        <v>3169.459637406</v>
      </c>
      <c r="E9" s="7">
        <f>'[1]DEC_Journal'!E11</f>
        <v>2151.686856012261</v>
      </c>
      <c r="F9" s="8">
        <f t="shared" si="0"/>
        <v>3.4631524440191153</v>
      </c>
      <c r="G9" s="8">
        <f t="shared" si="1"/>
        <v>47.30115716187371</v>
      </c>
    </row>
    <row r="10" spans="1:7" s="2" customFormat="1" ht="20.25" customHeight="1">
      <c r="A10" s="6" t="s">
        <v>10</v>
      </c>
      <c r="B10" s="7">
        <f>'[1]DEC_Journal'!B12</f>
        <v>396.73866076999997</v>
      </c>
      <c r="C10" s="7">
        <f>'[1]DEC_Journal'!C12</f>
        <v>277.88495712300005</v>
      </c>
      <c r="D10" s="7">
        <f>'[1]DEC_Journal'!D12</f>
        <v>3480.3313842589996</v>
      </c>
      <c r="E10" s="7">
        <f>'[1]DEC_Journal'!E12</f>
        <v>2653.2662160789996</v>
      </c>
      <c r="F10" s="8">
        <f t="shared" si="0"/>
        <v>3.802830614135072</v>
      </c>
      <c r="G10" s="8">
        <f t="shared" si="1"/>
        <v>31.17158629495679</v>
      </c>
    </row>
    <row r="11" spans="1:7" s="2" customFormat="1" ht="20.25" customHeight="1">
      <c r="A11" s="6" t="s">
        <v>11</v>
      </c>
      <c r="B11" s="7">
        <f>'[1]DEC_Journal'!B13</f>
        <v>795.4453902885538</v>
      </c>
      <c r="C11" s="7">
        <f>'[1]DEC_Journal'!C13</f>
        <v>625.6889475886056</v>
      </c>
      <c r="D11" s="7">
        <f>'[1]DEC_Journal'!D13</f>
        <v>8059.286060482271</v>
      </c>
      <c r="E11" s="7">
        <f>'[1]DEC_Journal'!E13</f>
        <v>6021.956281562513</v>
      </c>
      <c r="F11" s="8">
        <f t="shared" si="0"/>
        <v>8.80608665527962</v>
      </c>
      <c r="G11" s="8">
        <f t="shared" si="1"/>
        <v>33.83169328474655</v>
      </c>
    </row>
    <row r="12" spans="1:7" s="2" customFormat="1" ht="20.25" customHeight="1">
      <c r="A12" s="6" t="s">
        <v>12</v>
      </c>
      <c r="B12" s="7">
        <f>'[1]DEC_Journal'!B14</f>
        <v>715.2820614000001</v>
      </c>
      <c r="C12" s="7">
        <f>'[1]DEC_Journal'!C14</f>
        <v>439.0073104</v>
      </c>
      <c r="D12" s="7">
        <f>'[1]DEC_Journal'!D14</f>
        <v>5387.5941278</v>
      </c>
      <c r="E12" s="7">
        <f>'[1]DEC_Journal'!E14</f>
        <v>4112.103419899999</v>
      </c>
      <c r="F12" s="8">
        <f t="shared" si="0"/>
        <v>5.88682674827941</v>
      </c>
      <c r="G12" s="8">
        <f t="shared" si="1"/>
        <v>31.01796277125296</v>
      </c>
    </row>
    <row r="13" spans="1:7" s="2" customFormat="1" ht="20.25" customHeight="1">
      <c r="A13" s="6" t="s">
        <v>13</v>
      </c>
      <c r="B13" s="7">
        <f>'[1]DEC_Journal'!B15</f>
        <v>419.83394837049025</v>
      </c>
      <c r="C13" s="7">
        <f>'[1]DEC_Journal'!C15</f>
        <v>297.5736472440299</v>
      </c>
      <c r="D13" s="7">
        <f>'[1]DEC_Journal'!D15</f>
        <v>3964.45655683949</v>
      </c>
      <c r="E13" s="7">
        <f>'[1]DEC_Journal'!E15</f>
        <v>2407.853913091354</v>
      </c>
      <c r="F13" s="8">
        <f t="shared" si="0"/>
        <v>4.331816456026244</v>
      </c>
      <c r="G13" s="8">
        <f t="shared" si="1"/>
        <v>64.64688888661321</v>
      </c>
    </row>
    <row r="14" spans="1:7" s="2" customFormat="1" ht="20.25" customHeight="1">
      <c r="A14" s="6" t="s">
        <v>14</v>
      </c>
      <c r="B14" s="7">
        <f>'[1]DEC_Journal'!B16</f>
        <v>250.52819335682173</v>
      </c>
      <c r="C14" s="7">
        <f>'[1]DEC_Journal'!C16</f>
        <v>212.38732349299994</v>
      </c>
      <c r="D14" s="7">
        <f>'[1]DEC_Journal'!D16</f>
        <v>2218.8885983111263</v>
      </c>
      <c r="E14" s="7">
        <f>'[1]DEC_Journal'!E16</f>
        <v>1698.0384382079997</v>
      </c>
      <c r="F14" s="8">
        <f t="shared" si="0"/>
        <v>2.424498290357303</v>
      </c>
      <c r="G14" s="8">
        <f t="shared" si="1"/>
        <v>30.673637791898184</v>
      </c>
    </row>
    <row r="15" spans="1:7" s="2" customFormat="1" ht="20.25" customHeight="1">
      <c r="A15" s="6" t="s">
        <v>15</v>
      </c>
      <c r="B15" s="7">
        <f>'[1]DEC_Journal'!B17</f>
        <v>111.6127701430001</v>
      </c>
      <c r="C15" s="7">
        <f>'[1]DEC_Journal'!C17</f>
        <v>122.02867377700002</v>
      </c>
      <c r="D15" s="7">
        <f>'[1]DEC_Journal'!D17</f>
        <v>1252.3613293210024</v>
      </c>
      <c r="E15" s="7">
        <f>'[1]DEC_Journal'!E17</f>
        <v>1118.270176965</v>
      </c>
      <c r="F15" s="8">
        <f t="shared" si="0"/>
        <v>1.3684093487881455</v>
      </c>
      <c r="G15" s="8">
        <f t="shared" si="1"/>
        <v>11.990944149107822</v>
      </c>
    </row>
    <row r="16" spans="1:7" s="2" customFormat="1" ht="20.25" customHeight="1">
      <c r="A16" s="6" t="s">
        <v>16</v>
      </c>
      <c r="B16" s="7">
        <f>'[1]DEC_Journal'!B18</f>
        <v>130.94341329999997</v>
      </c>
      <c r="C16" s="7">
        <f>'[1]DEC_Journal'!C18</f>
        <v>74.47836137799997</v>
      </c>
      <c r="D16" s="7">
        <f>'[1]DEC_Journal'!D18</f>
        <v>808.3290147330001</v>
      </c>
      <c r="E16" s="7">
        <f>'[1]DEC_Journal'!E18</f>
        <v>597.683955513</v>
      </c>
      <c r="F16" s="8">
        <f t="shared" si="0"/>
        <v>0.8832315041674594</v>
      </c>
      <c r="G16" s="8">
        <f t="shared" si="1"/>
        <v>35.24355259615438</v>
      </c>
    </row>
    <row r="17" spans="1:7" s="2" customFormat="1" ht="20.25" customHeight="1">
      <c r="A17" s="9" t="s">
        <v>17</v>
      </c>
      <c r="B17" s="7">
        <f>'[1]DEC_Journal'!B19</f>
        <v>156.4046198</v>
      </c>
      <c r="C17" s="7">
        <f>'[1]DEC_Journal'!C19</f>
        <v>140.11980582300004</v>
      </c>
      <c r="D17" s="7">
        <f>'[1]DEC_Journal'!D19</f>
        <v>1331.2416729</v>
      </c>
      <c r="E17" s="7">
        <f>'[1]DEC_Journal'!E19</f>
        <v>1204.6492856000002</v>
      </c>
      <c r="F17" s="8">
        <f t="shared" si="0"/>
        <v>1.4545990107187354</v>
      </c>
      <c r="G17" s="8">
        <f t="shared" si="1"/>
        <v>10.508650842468874</v>
      </c>
    </row>
    <row r="18" spans="1:7" s="2" customFormat="1" ht="20.25" customHeight="1">
      <c r="A18" s="9" t="s">
        <v>18</v>
      </c>
      <c r="B18" s="7">
        <f>'[1]DEC_Journal'!B20</f>
        <v>102.57717234795643</v>
      </c>
      <c r="C18" s="7">
        <f>'[1]DEC_Journal'!C20</f>
        <v>93.19643191800006</v>
      </c>
      <c r="D18" s="7">
        <f>'[1]DEC_Journal'!D20</f>
        <v>978.4196848979569</v>
      </c>
      <c r="E18" s="7">
        <f>'[1]DEC_Journal'!E20</f>
        <v>971.1427751240003</v>
      </c>
      <c r="F18" s="8">
        <f t="shared" si="0"/>
        <v>1.0690833487956872</v>
      </c>
      <c r="G18" s="8">
        <f t="shared" si="1"/>
        <v>0.7493141029677605</v>
      </c>
    </row>
    <row r="19" spans="1:7" s="2" customFormat="1" ht="20.25" customHeight="1">
      <c r="A19" s="9" t="s">
        <v>19</v>
      </c>
      <c r="B19" s="7">
        <f>'[1]DEC_Journal'!B21</f>
        <v>4.439713220000001</v>
      </c>
      <c r="C19" s="7">
        <f>'[1]DEC_Journal'!C21</f>
        <v>2.4474749940000002</v>
      </c>
      <c r="D19" s="7">
        <f>'[1]DEC_Journal'!D21</f>
        <v>40.636348217999995</v>
      </c>
      <c r="E19" s="7">
        <f>'[1]DEC_Journal'!E21</f>
        <v>18.867317359</v>
      </c>
      <c r="F19" s="8">
        <f t="shared" si="0"/>
        <v>0.04440184913108938</v>
      </c>
      <c r="G19" s="8">
        <f t="shared" si="1"/>
        <v>115.37957646435532</v>
      </c>
    </row>
    <row r="20" spans="1:7" s="2" customFormat="1" ht="20.25" customHeight="1">
      <c r="A20" s="9" t="s">
        <v>20</v>
      </c>
      <c r="B20" s="7">
        <f>'[1]DEC_Journal'!B22</f>
        <v>210.01260062526902</v>
      </c>
      <c r="C20" s="7">
        <f>'[1]DEC_Journal'!C22</f>
        <v>174.52653512561494</v>
      </c>
      <c r="D20" s="7">
        <f>'[1]DEC_Journal'!D22</f>
        <v>1788.1984411300486</v>
      </c>
      <c r="E20" s="7">
        <f>'[1]DEC_Journal'!E22</f>
        <v>1327.0124257688967</v>
      </c>
      <c r="F20" s="8">
        <f t="shared" si="0"/>
        <v>1.9538989323931295</v>
      </c>
      <c r="G20" s="8">
        <f t="shared" si="1"/>
        <v>34.75370738099395</v>
      </c>
    </row>
    <row r="21" spans="1:7" s="2" customFormat="1" ht="26.25" customHeight="1">
      <c r="A21" s="37" t="s">
        <v>49</v>
      </c>
      <c r="B21" s="7">
        <f>'[1]DEC_Journal'!B23</f>
        <v>21.937004320181213</v>
      </c>
      <c r="C21" s="7">
        <f>'[1]DEC_Journal'!C23</f>
        <v>43.312266758400945</v>
      </c>
      <c r="D21" s="7">
        <f>'[1]DEC_Journal'!D23</f>
        <v>279.6744043201812</v>
      </c>
      <c r="E21" s="7">
        <f>'[1]DEC_Journal'!E23</f>
        <v>321.7571063048536</v>
      </c>
      <c r="F21" s="8">
        <f t="shared" si="0"/>
        <v>0.30558997673298216</v>
      </c>
      <c r="G21" s="8">
        <f t="shared" si="1"/>
        <v>-13.079027987279476</v>
      </c>
    </row>
    <row r="22" spans="1:7" s="2" customFormat="1" ht="20.25" customHeight="1">
      <c r="A22" s="11" t="s">
        <v>21</v>
      </c>
      <c r="B22" s="7">
        <f>'[1]DEC_Journal'!B24</f>
        <v>30.936299749</v>
      </c>
      <c r="C22" s="7">
        <f>'[1]DEC_Journal'!C24</f>
        <v>29.7032358</v>
      </c>
      <c r="D22" s="7">
        <f>'[1]DEC_Journal'!D24</f>
        <v>288.71522839</v>
      </c>
      <c r="E22" s="7">
        <f>'[1]DEC_Journal'!E24</f>
        <v>288.63423594999995</v>
      </c>
      <c r="F22" s="8">
        <f t="shared" si="0"/>
        <v>0.31546855401594287</v>
      </c>
      <c r="G22" s="8">
        <f t="shared" si="1"/>
        <v>0.028060579762296724</v>
      </c>
    </row>
    <row r="23" spans="1:7" s="2" customFormat="1" ht="20.25" customHeight="1">
      <c r="A23" s="11" t="s">
        <v>22</v>
      </c>
      <c r="B23" s="7">
        <f>'[1]DEC_Journal'!B25</f>
        <v>38.679624003</v>
      </c>
      <c r="C23" s="7">
        <f>'[1]DEC_Journal'!C25</f>
        <v>29.061092904</v>
      </c>
      <c r="D23" s="7">
        <f>'[1]DEC_Journal'!D25</f>
        <v>424.34327139100003</v>
      </c>
      <c r="E23" s="7">
        <f>'[1]DEC_Journal'!E25</f>
        <v>300.92598402400006</v>
      </c>
      <c r="F23" s="8">
        <f t="shared" si="0"/>
        <v>0.4636643483567292</v>
      </c>
      <c r="G23" s="8">
        <f t="shared" si="1"/>
        <v>41.01250603774945</v>
      </c>
    </row>
    <row r="24" spans="1:7" s="2" customFormat="1" ht="20.25" customHeight="1">
      <c r="A24" s="11" t="s">
        <v>44</v>
      </c>
      <c r="B24" s="7">
        <f>'[1]DEC_Journal'!B31</f>
        <v>9.830825472999953</v>
      </c>
      <c r="C24" s="7">
        <f>'[1]DEC_Journal'!C31</f>
        <v>0.002144616</v>
      </c>
      <c r="D24" s="7">
        <f>'[1]DEC_Journal'!D31</f>
        <v>51.460269312999955</v>
      </c>
      <c r="E24" s="7">
        <f>'[1]DEC_Journal'!E31</f>
        <v>0.002144616</v>
      </c>
      <c r="F24" s="8">
        <f t="shared" si="0"/>
        <v>0.05622875121610794</v>
      </c>
      <c r="G24" s="8">
        <v>0</v>
      </c>
    </row>
    <row r="25" spans="1:7" s="2" customFormat="1" ht="20.25" customHeight="1">
      <c r="A25" s="28" t="s">
        <v>40</v>
      </c>
      <c r="B25" s="29">
        <f>SUM(B7:B24)</f>
        <v>4207.698876795452</v>
      </c>
      <c r="C25" s="29">
        <f>SUM(C7:C24)</f>
        <v>3141.251734513557</v>
      </c>
      <c r="D25" s="29">
        <f>SUM(D7:D24)</f>
        <v>38336.11279753708</v>
      </c>
      <c r="E25" s="29">
        <f>SUM(E7:E24)</f>
        <v>28626.949222445586</v>
      </c>
      <c r="F25" s="30">
        <f>(D25/D$43)*100</f>
        <v>41.88846614801559</v>
      </c>
      <c r="G25" s="30">
        <f aca="true" t="shared" si="2" ref="G25:G30">(D25-E25)/E25*100</f>
        <v>33.916165846547166</v>
      </c>
    </row>
    <row r="26" spans="1:7" s="2" customFormat="1" ht="20.25" customHeight="1">
      <c r="A26" s="10" t="s">
        <v>23</v>
      </c>
      <c r="B26" s="7">
        <f>'[1]DEC_Journal'!B26</f>
        <v>284.4161</v>
      </c>
      <c r="C26" s="7">
        <f>'[1]DEC_Journal'!C26</f>
        <v>186.7697</v>
      </c>
      <c r="D26" s="7">
        <f>'[1]DEC_Journal'!D26</f>
        <v>1814.68</v>
      </c>
      <c r="E26" s="7">
        <f>'[1]DEC_Journal'!E26</f>
        <v>1302.4897</v>
      </c>
      <c r="F26" s="8">
        <f t="shared" si="0"/>
        <v>1.9828343617134936</v>
      </c>
      <c r="G26" s="8">
        <f t="shared" si="2"/>
        <v>39.32394244653143</v>
      </c>
    </row>
    <row r="27" spans="1:7" s="2" customFormat="1" ht="20.25" customHeight="1">
      <c r="A27" s="10" t="s">
        <v>24</v>
      </c>
      <c r="B27" s="7">
        <f>'[1]DEC_Journal'!$B$27</f>
        <v>111.49910867</v>
      </c>
      <c r="C27" s="7">
        <f>'[1]DEC_Journal'!C27</f>
        <v>75.3719</v>
      </c>
      <c r="D27" s="7">
        <f>'[1]DEC_Journal'!D27</f>
        <v>744.270791172</v>
      </c>
      <c r="E27" s="7">
        <f>'[1]DEC_Journal'!E27</f>
        <v>578.9941914737</v>
      </c>
      <c r="F27" s="8">
        <f t="shared" si="0"/>
        <v>0.813237429825385</v>
      </c>
      <c r="G27" s="8">
        <f t="shared" si="2"/>
        <v>28.545467663090974</v>
      </c>
    </row>
    <row r="28" spans="1:7" s="2" customFormat="1" ht="20.25" customHeight="1">
      <c r="A28" s="10" t="s">
        <v>25</v>
      </c>
      <c r="B28" s="7">
        <f>'[1]DEC_Journal'!$B$28</f>
        <v>53.2122925819997</v>
      </c>
      <c r="C28" s="7">
        <f>'[1]DEC_Journal'!C28</f>
        <v>42.67172012800043</v>
      </c>
      <c r="D28" s="7">
        <f>'[1]DEC_Journal'!D28</f>
        <v>400.50522558293625</v>
      </c>
      <c r="E28" s="7">
        <f>'[1]DEC_Journal'!E28</f>
        <v>325.27194811600106</v>
      </c>
      <c r="F28" s="8">
        <f t="shared" si="0"/>
        <v>0.43761738892347973</v>
      </c>
      <c r="G28" s="8">
        <f t="shared" si="2"/>
        <v>23.12934696726596</v>
      </c>
    </row>
    <row r="29" spans="1:7" s="2" customFormat="1" ht="20.25" customHeight="1">
      <c r="A29" s="11" t="s">
        <v>26</v>
      </c>
      <c r="B29" s="7">
        <f>'[1]DEC_Journal'!$B$29</f>
        <v>66.74217649299771</v>
      </c>
      <c r="C29" s="7">
        <f>'[1]DEC_Journal'!C29</f>
        <v>40.306263748298996</v>
      </c>
      <c r="D29" s="7">
        <f>'[1]DEC_Journal'!D29</f>
        <v>472.36194420003017</v>
      </c>
      <c r="E29" s="7">
        <f>'[1]DEC_Journal'!E29</f>
        <v>342.684971294036</v>
      </c>
      <c r="F29" s="8">
        <f t="shared" si="0"/>
        <v>0.5161325931434808</v>
      </c>
      <c r="G29" s="8">
        <f t="shared" si="2"/>
        <v>37.84145316216002</v>
      </c>
    </row>
    <row r="30" spans="1:7" s="2" customFormat="1" ht="20.25" customHeight="1">
      <c r="A30" s="11" t="s">
        <v>27</v>
      </c>
      <c r="B30" s="7">
        <f>'[1]DEC_Journal'!$B$30</f>
        <v>20.810415765730724</v>
      </c>
      <c r="C30" s="7">
        <f>'[1]DEC_Journal'!C30</f>
        <v>37.75920820015905</v>
      </c>
      <c r="D30" s="7">
        <f>'[1]DEC_Journal'!D30</f>
        <v>149.92911459256595</v>
      </c>
      <c r="E30" s="7">
        <f>'[1]DEC_Journal'!E30</f>
        <v>96.64880007694404</v>
      </c>
      <c r="F30" s="8">
        <f t="shared" si="0"/>
        <v>0.16382205140047817</v>
      </c>
      <c r="G30" s="8">
        <f t="shared" si="2"/>
        <v>55.127755826460735</v>
      </c>
    </row>
    <row r="31" spans="1:7" s="2" customFormat="1" ht="20.25" customHeight="1">
      <c r="A31" s="19" t="s">
        <v>45</v>
      </c>
      <c r="B31" s="7">
        <f>'[1]DEC_Journal'!B32</f>
        <v>30.96995223186956</v>
      </c>
      <c r="C31" s="7">
        <f>'[1]DEC_Journal'!C32</f>
        <v>0</v>
      </c>
      <c r="D31" s="7">
        <f>'[1]DEC_Journal'!D32</f>
        <v>33.52715657141812</v>
      </c>
      <c r="E31" s="7">
        <f>'[1]DEC_Journal'!E32</f>
        <v>0</v>
      </c>
      <c r="F31" s="8">
        <f t="shared" si="0"/>
        <v>0.036633895838581024</v>
      </c>
      <c r="G31" s="15" t="s">
        <v>28</v>
      </c>
    </row>
    <row r="32" spans="1:7" s="2" customFormat="1" ht="20.25" customHeight="1">
      <c r="A32" s="28" t="s">
        <v>41</v>
      </c>
      <c r="B32" s="29">
        <f>SUM(B26:B31)</f>
        <v>567.6500457425976</v>
      </c>
      <c r="C32" s="29">
        <f>SUM(C26:C31)</f>
        <v>382.87879207645847</v>
      </c>
      <c r="D32" s="29">
        <f>SUM(D26:D31)</f>
        <v>3615.2742321189507</v>
      </c>
      <c r="E32" s="29">
        <f>SUM(E26:E31)</f>
        <v>2646.0896109606815</v>
      </c>
      <c r="F32" s="29">
        <f>(D32/D$43)*100</f>
        <v>3.9502777208448983</v>
      </c>
      <c r="G32" s="29">
        <f aca="true" t="shared" si="3" ref="G32:G43">(D32-E32)/E32*100</f>
        <v>36.6270521279285</v>
      </c>
    </row>
    <row r="33" spans="1:7" s="2" customFormat="1" ht="20.25" customHeight="1">
      <c r="A33" s="6" t="s">
        <v>29</v>
      </c>
      <c r="B33" s="7">
        <f>'[1]DEC_Journal'!B33</f>
        <v>1850.2417</v>
      </c>
      <c r="C33" s="7">
        <f>'[1]DEC_Journal'!C33</f>
        <v>1369.4470999999999</v>
      </c>
      <c r="D33" s="7">
        <f>'[1]DEC_Journal'!D33</f>
        <v>14032.553300000001</v>
      </c>
      <c r="E33" s="7">
        <f>'[1]DEC_Journal'!E33</f>
        <v>11133.799099999998</v>
      </c>
      <c r="F33" s="8">
        <f t="shared" si="0"/>
        <v>15.332856958701305</v>
      </c>
      <c r="G33" s="12">
        <f t="shared" si="3"/>
        <v>26.035625162304243</v>
      </c>
    </row>
    <row r="34" spans="1:7" s="2" customFormat="1" ht="20.25" customHeight="1">
      <c r="A34" s="6" t="s">
        <v>30</v>
      </c>
      <c r="B34" s="7">
        <f>'[1]DEC_Journal'!$B$34</f>
        <v>986.6100480900003</v>
      </c>
      <c r="C34" s="7">
        <f>'[1]DEC_Journal'!C34</f>
        <v>964.2500820860001</v>
      </c>
      <c r="D34" s="7">
        <f>'[1]DEC_Journal'!D34</f>
        <v>10109.41004638</v>
      </c>
      <c r="E34" s="7">
        <f>'[1]DEC_Journal'!E34</f>
        <v>8827.150042647001</v>
      </c>
      <c r="F34" s="8">
        <f t="shared" si="0"/>
        <v>11.04618203573846</v>
      </c>
      <c r="G34" s="12">
        <f t="shared" si="3"/>
        <v>14.526319339061416</v>
      </c>
    </row>
    <row r="35" spans="1:7" s="2" customFormat="1" ht="20.25" customHeight="1">
      <c r="A35" s="6" t="s">
        <v>31</v>
      </c>
      <c r="B35" s="7">
        <f>'[1]DEC_Journal'!$B$35</f>
        <v>1047.1</v>
      </c>
      <c r="C35" s="7">
        <f>'[1]DEC_Journal'!C35</f>
        <v>963.69</v>
      </c>
      <c r="D35" s="7">
        <f>'[1]DEC_Journal'!D35</f>
        <v>11678.53</v>
      </c>
      <c r="E35" s="7">
        <f>'[1]DEC_Journal'!E35</f>
        <v>8838.22</v>
      </c>
      <c r="F35" s="8">
        <f t="shared" si="0"/>
        <v>12.760701929983187</v>
      </c>
      <c r="G35" s="12">
        <f t="shared" si="3"/>
        <v>32.136674579270505</v>
      </c>
    </row>
    <row r="36" spans="1:7" s="2" customFormat="1" ht="20.25" customHeight="1">
      <c r="A36" s="6" t="s">
        <v>32</v>
      </c>
      <c r="B36" s="7">
        <f>'[1]DEC_Journal'!$B$36</f>
        <v>763.1355</v>
      </c>
      <c r="C36" s="7">
        <f>'[1]DEC_Journal'!C36</f>
        <v>731.1617</v>
      </c>
      <c r="D36" s="7">
        <f>'[1]DEC_Journal'!D36</f>
        <v>7774.0378</v>
      </c>
      <c r="E36" s="7">
        <f>'[1]DEC_Journal'!E36</f>
        <v>6176.4317</v>
      </c>
      <c r="F36" s="8">
        <f t="shared" si="0"/>
        <v>8.494406330096531</v>
      </c>
      <c r="G36" s="12">
        <f t="shared" si="3"/>
        <v>25.866166382119953</v>
      </c>
    </row>
    <row r="37" spans="1:7" s="2" customFormat="1" ht="20.25" customHeight="1">
      <c r="A37" s="31" t="s">
        <v>43</v>
      </c>
      <c r="B37" s="27">
        <f>SUM(B33:B36)</f>
        <v>4647.087248090001</v>
      </c>
      <c r="C37" s="27">
        <f>SUM(C33:C36)</f>
        <v>4028.548882086</v>
      </c>
      <c r="D37" s="27">
        <f>SUM(D33:D36)</f>
        <v>43594.53114638</v>
      </c>
      <c r="E37" s="27">
        <f>SUM(E33:E36)</f>
        <v>34975.600842647</v>
      </c>
      <c r="F37" s="26">
        <f aca="true" t="shared" si="4" ref="F37:F43">(D37/D$43)*100</f>
        <v>47.63414725451948</v>
      </c>
      <c r="G37" s="30">
        <f>(D37-E37)/E37*100</f>
        <v>24.64269403836412</v>
      </c>
    </row>
    <row r="38" spans="1:7" s="2" customFormat="1" ht="20.25" customHeight="1">
      <c r="A38" s="6" t="s">
        <v>33</v>
      </c>
      <c r="B38" s="7">
        <f>'[1]DEC_Journal'!B37</f>
        <v>115.2631</v>
      </c>
      <c r="C38" s="7">
        <f>'[1]DEC_Journal'!C37</f>
        <v>114.3326</v>
      </c>
      <c r="D38" s="7">
        <f>'[1]DEC_Journal'!D37</f>
        <v>870.8071000000001</v>
      </c>
      <c r="E38" s="7">
        <f>'[1]DEC_Journal'!E37</f>
        <v>935.9674</v>
      </c>
      <c r="F38" s="8">
        <f t="shared" si="0"/>
        <v>0.9514990192783734</v>
      </c>
      <c r="G38" s="8">
        <f>(D38-E38)/E38*100</f>
        <v>-6.961812986221518</v>
      </c>
    </row>
    <row r="39" spans="1:7" s="2" customFormat="1" ht="20.25" customHeight="1">
      <c r="A39" s="6" t="s">
        <v>34</v>
      </c>
      <c r="B39" s="7">
        <f>'[1]DEC_Journal'!B38</f>
        <v>222.53300741559295</v>
      </c>
      <c r="C39" s="7">
        <f>'[1]DEC_Journal'!C38</f>
        <v>110.36824173099994</v>
      </c>
      <c r="D39" s="7">
        <f>'[1]DEC_Journal'!D38</f>
        <v>5102.77</v>
      </c>
      <c r="E39" s="7">
        <f>'[1]DEC_Journal'!E38</f>
        <v>2691.400368848043</v>
      </c>
      <c r="F39" s="8">
        <f t="shared" si="0"/>
        <v>5.57560985734166</v>
      </c>
      <c r="G39" s="8">
        <f>(D39-E39)/E39*100</f>
        <v>89.59535188679703</v>
      </c>
    </row>
    <row r="40" spans="1:7" s="2" customFormat="1" ht="20.25" customHeight="1">
      <c r="A40" s="23" t="s">
        <v>42</v>
      </c>
      <c r="B40" s="24">
        <f>SUM(B38:B39)</f>
        <v>337.7961074155929</v>
      </c>
      <c r="C40" s="24">
        <f>SUM(C38:C39)</f>
        <v>224.70084173099994</v>
      </c>
      <c r="D40" s="24">
        <f>SUM(D38:D39)</f>
        <v>5973.5771</v>
      </c>
      <c r="E40" s="24">
        <f>SUM(E38:E39)</f>
        <v>3627.367768848043</v>
      </c>
      <c r="F40" s="25">
        <f t="shared" si="4"/>
        <v>6.5271088766200345</v>
      </c>
      <c r="G40" s="25">
        <f>(D40-E40)/E40*100</f>
        <v>64.68076800211114</v>
      </c>
    </row>
    <row r="41" spans="1:7" s="2" customFormat="1" ht="20.25" customHeight="1">
      <c r="A41" s="34" t="s">
        <v>35</v>
      </c>
      <c r="B41" s="35">
        <f>B25+B32</f>
        <v>4775.348922538049</v>
      </c>
      <c r="C41" s="35">
        <f>C25+C32</f>
        <v>3524.1305265900155</v>
      </c>
      <c r="D41" s="35">
        <f>D25+D32</f>
        <v>41951.38702965603</v>
      </c>
      <c r="E41" s="35">
        <f>E25+E32</f>
        <v>31273.038833406266</v>
      </c>
      <c r="F41" s="34">
        <f t="shared" si="4"/>
        <v>45.83874386886048</v>
      </c>
      <c r="G41" s="34">
        <f t="shared" si="3"/>
        <v>34.145540678454985</v>
      </c>
    </row>
    <row r="42" spans="1:7" s="2" customFormat="1" ht="20.25" customHeight="1">
      <c r="A42" s="34" t="s">
        <v>36</v>
      </c>
      <c r="B42" s="35">
        <f>B37+B40</f>
        <v>4984.8833555055935</v>
      </c>
      <c r="C42" s="35">
        <f>C37+C40</f>
        <v>4253.249723817</v>
      </c>
      <c r="D42" s="35">
        <f>D37+D40</f>
        <v>49568.108246380005</v>
      </c>
      <c r="E42" s="35">
        <f>E37+E40</f>
        <v>38602.968611495045</v>
      </c>
      <c r="F42" s="34">
        <f t="shared" si="4"/>
        <v>54.16125613113951</v>
      </c>
      <c r="G42" s="34">
        <f t="shared" si="3"/>
        <v>28.404912962107794</v>
      </c>
    </row>
    <row r="43" spans="1:7" ht="20.25" customHeight="1">
      <c r="A43" s="32" t="s">
        <v>37</v>
      </c>
      <c r="B43" s="33">
        <f>B41+B42</f>
        <v>9760.232278043643</v>
      </c>
      <c r="C43" s="33">
        <f>C41+C42</f>
        <v>7777.380250407015</v>
      </c>
      <c r="D43" s="33">
        <f>D41+D42</f>
        <v>91519.49527603603</v>
      </c>
      <c r="E43" s="33">
        <f>E41+E42</f>
        <v>69876.0074449013</v>
      </c>
      <c r="F43" s="32">
        <f t="shared" si="4"/>
        <v>100</v>
      </c>
      <c r="G43" s="32">
        <f t="shared" si="3"/>
        <v>30.974133500974666</v>
      </c>
    </row>
    <row r="44" spans="1:7" ht="12.75" customHeight="1">
      <c r="A44" s="38" t="s">
        <v>38</v>
      </c>
      <c r="B44" s="38"/>
      <c r="C44" s="38"/>
      <c r="D44" s="38"/>
      <c r="E44" s="38"/>
      <c r="F44" s="38"/>
      <c r="G44" s="13"/>
    </row>
    <row r="45" spans="1:6" ht="12.75">
      <c r="A45" s="39" t="s">
        <v>39</v>
      </c>
      <c r="B45" s="39"/>
      <c r="C45" s="39"/>
      <c r="D45" s="39"/>
      <c r="E45" s="39"/>
      <c r="F45" s="14"/>
    </row>
    <row r="46" spans="1:6" ht="15">
      <c r="A46" s="20" t="s">
        <v>47</v>
      </c>
      <c r="B46" s="21"/>
      <c r="C46" s="2"/>
      <c r="D46" s="2"/>
      <c r="E46" s="2"/>
      <c r="F46" s="14"/>
    </row>
    <row r="47" spans="1:5" ht="15">
      <c r="A47" s="22" t="s">
        <v>46</v>
      </c>
      <c r="B47" s="22"/>
      <c r="C47" s="14"/>
      <c r="D47" s="14"/>
      <c r="E47" s="14"/>
    </row>
    <row r="48" spans="2:7" ht="12.75">
      <c r="B48" s="16"/>
      <c r="C48" s="16"/>
      <c r="D48" s="16"/>
      <c r="E48" s="16"/>
      <c r="F48" s="17"/>
      <c r="G48" s="17"/>
    </row>
    <row r="49" spans="2:7" ht="12.75">
      <c r="B49" s="2"/>
      <c r="C49" s="2"/>
      <c r="D49" s="2"/>
      <c r="E49" s="2"/>
      <c r="F49" s="2"/>
      <c r="G49" s="18"/>
    </row>
    <row r="50" spans="2:7" ht="12.75">
      <c r="B50" s="2"/>
      <c r="C50" s="2"/>
      <c r="D50" s="2"/>
      <c r="E50" s="2"/>
      <c r="F50" s="2"/>
      <c r="G50" s="18"/>
    </row>
    <row r="51" ht="12.75">
      <c r="F51" s="36">
        <f>D43-'[2]December 2016'!$E$44</f>
        <v>1.575276036048308</v>
      </c>
    </row>
    <row r="52" ht="12.75">
      <c r="F52" s="36">
        <f>D28-'[2]December 2016'!$E$35</f>
        <v>-0.004774417063742931</v>
      </c>
    </row>
    <row r="54" ht="33.75" customHeight="1"/>
    <row r="65396" ht="12.75">
      <c r="F65396" s="1">
        <v>0</v>
      </c>
    </row>
    <row r="65536" spans="1:6" s="4" customFormat="1" ht="12.75">
      <c r="A65536" s="1"/>
      <c r="B65536" s="1"/>
      <c r="C65536" s="1"/>
      <c r="D65536" s="1"/>
      <c r="E65536" s="1"/>
      <c r="F65536" s="1"/>
    </row>
  </sheetData>
  <sheetProtection/>
  <mergeCells count="10">
    <mergeCell ref="A44:F44"/>
    <mergeCell ref="A45:E45"/>
    <mergeCell ref="A1:G1"/>
    <mergeCell ref="A2:G2"/>
    <mergeCell ref="A3:G3"/>
    <mergeCell ref="A5:A6"/>
    <mergeCell ref="B5:C5"/>
    <mergeCell ref="D5:E5"/>
    <mergeCell ref="F5:F6"/>
    <mergeCell ref="G5:G6"/>
  </mergeCells>
  <printOptions horizontalCentered="1" verticalCentered="1"/>
  <pageMargins left="0.393700787401575" right="0.354330708661417" top="0.511811023622047" bottom="0.511811023622047" header="0.511811023622047" footer="0.511811023622047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ravinder</dc:creator>
  <cp:keywords/>
  <dc:description/>
  <cp:lastModifiedBy>raj</cp:lastModifiedBy>
  <cp:lastPrinted>2017-01-18T09:06:04Z</cp:lastPrinted>
  <dcterms:created xsi:type="dcterms:W3CDTF">2016-10-21T06:12:01Z</dcterms:created>
  <dcterms:modified xsi:type="dcterms:W3CDTF">2017-01-19T18:37:13Z</dcterms:modified>
  <cp:category/>
  <cp:version/>
  <cp:contentType/>
  <cp:contentStatus/>
</cp:coreProperties>
</file>