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2-2013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'12-2013'!$A$1:$F$39</definedName>
  </definedNames>
  <calcPr fullCalcOnLoad="1"/>
</workbook>
</file>

<file path=xl/sharedStrings.xml><?xml version="1.0" encoding="utf-8"?>
<sst xmlns="http://schemas.openxmlformats.org/spreadsheetml/2006/main" count="46" uniqueCount="41">
  <si>
    <t>INSURANCE REGULATORY AND DEVELOPMENT AUTHORITY</t>
  </si>
  <si>
    <t>FLASH FIGURES -- NON LIFE INSURERS</t>
  </si>
  <si>
    <t>(` in Crores)</t>
  </si>
  <si>
    <t>INSURER</t>
  </si>
  <si>
    <t>DECEMBER</t>
  </si>
  <si>
    <t>GROWTH OVER THE CORRESPONDING PERIOD OF PREVIOUS YEAR (%)</t>
  </si>
  <si>
    <t>2013-14</t>
  </si>
  <si>
    <t>2012-13*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</si>
  <si>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</si>
  <si>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</si>
  <si>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</si>
  <si>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</si>
  <si>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</si>
  <si>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</si>
  <si>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</si>
  <si>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 xml:space="preserve">Cholamandalam </t>
  </si>
  <si>
    <t>Future Generali</t>
  </si>
  <si>
    <t xml:space="preserve">Universal Sompo </t>
  </si>
  <si>
    <t xml:space="preserve">Shriram General </t>
  </si>
  <si>
    <t xml:space="preserve">Bharti AXA General </t>
  </si>
  <si>
    <t>Raheja QBE</t>
  </si>
  <si>
    <t>SBI General</t>
  </si>
  <si>
    <t>L&amp;T General</t>
  </si>
  <si>
    <t>Magma HDI</t>
  </si>
  <si>
    <t>Liberty</t>
  </si>
  <si>
    <t>NA</t>
  </si>
  <si>
    <t>Star Health &amp; Allied Insurance</t>
  </si>
  <si>
    <t>Apollo MUNICH</t>
  </si>
  <si>
    <t>Max BUPA</t>
  </si>
  <si>
    <t>Religare</t>
  </si>
  <si>
    <t>New India</t>
  </si>
  <si>
    <t>National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</si>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</sst>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Rupee Foradian"/>
      <family val="2"/>
    </font>
    <font>
      <sz val="10"/>
      <name val="Trebuchet MS"/>
      <family val="2"/>
    </font>
    <font>
      <b/>
      <sz val="10"/>
      <name val="Rupee Foradian"/>
      <family val="2"/>
    </font>
    <font>
      <sz val="12"/>
      <name val="Trebuchet MS"/>
      <family val="2"/>
    </font>
    <font>
      <sz val="11"/>
      <color indexed="8"/>
      <name val="Arial"/>
      <family val="2"/>
    </font>
    <font>
      <b/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>
      <alignment vertical="center"/>
      <protection/>
    </xf>
    <xf numFmtId="2" fontId="4" fillId="33" borderId="0" xfId="57" applyNumberFormat="1" applyFont="1" applyFill="1" applyAlignment="1">
      <alignment vertical="center"/>
      <protection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right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>
      <alignment/>
      <protection/>
    </xf>
    <xf numFmtId="43" fontId="7" fillId="0" borderId="10" xfId="44" applyFont="1" applyFill="1" applyBorder="1" applyAlignment="1">
      <alignment/>
    </xf>
    <xf numFmtId="2" fontId="7" fillId="0" borderId="10" xfId="45" applyNumberFormat="1" applyFont="1" applyFill="1" applyBorder="1" applyAlignment="1">
      <alignment vertical="center"/>
    </xf>
    <xf numFmtId="0" fontId="2" fillId="0" borderId="0" xfId="57" applyBorder="1">
      <alignment/>
      <protection/>
    </xf>
    <xf numFmtId="0" fontId="5" fillId="0" borderId="10" xfId="57" applyFont="1" applyFill="1" applyBorder="1">
      <alignment/>
      <protection/>
    </xf>
    <xf numFmtId="43" fontId="7" fillId="0" borderId="10" xfId="44" applyFont="1" applyBorder="1" applyAlignment="1">
      <alignment/>
    </xf>
    <xf numFmtId="2" fontId="7" fillId="0" borderId="10" xfId="45" applyNumberFormat="1" applyFont="1" applyFill="1" applyBorder="1" applyAlignment="1">
      <alignment horizontal="center" vertical="center"/>
    </xf>
    <xf numFmtId="43" fontId="42" fillId="0" borderId="0" xfId="44" applyFont="1" applyAlignment="1">
      <alignment/>
    </xf>
    <xf numFmtId="0" fontId="3" fillId="0" borderId="10" xfId="57" applyFont="1" applyBorder="1">
      <alignment/>
      <protection/>
    </xf>
    <xf numFmtId="2" fontId="3" fillId="0" borderId="10" xfId="45" applyNumberFormat="1" applyFont="1" applyFill="1" applyBorder="1" applyAlignment="1">
      <alignment vertical="center"/>
    </xf>
    <xf numFmtId="43" fontId="9" fillId="0" borderId="10" xfId="44" applyFont="1" applyFill="1" applyBorder="1" applyAlignment="1">
      <alignment horizontal="right" vertical="center"/>
    </xf>
    <xf numFmtId="2" fontId="9" fillId="0" borderId="10" xfId="45" applyNumberFormat="1" applyFont="1" applyFill="1" applyBorder="1" applyAlignment="1">
      <alignment vertical="center"/>
    </xf>
    <xf numFmtId="2" fontId="5" fillId="0" borderId="0" xfId="45" applyNumberFormat="1" applyFont="1" applyFill="1" applyBorder="1" applyAlignment="1">
      <alignment vertical="top" wrapText="1"/>
    </xf>
    <xf numFmtId="2" fontId="7" fillId="0" borderId="0" xfId="45" applyNumberFormat="1" applyFont="1" applyFill="1" applyBorder="1" applyAlignment="1">
      <alignment/>
    </xf>
    <xf numFmtId="2" fontId="7" fillId="0" borderId="0" xfId="45" applyNumberFormat="1" applyFont="1" applyFill="1" applyBorder="1" applyAlignment="1">
      <alignment vertical="center"/>
    </xf>
    <xf numFmtId="2" fontId="2" fillId="0" borderId="0" xfId="57" applyNumberFormat="1">
      <alignment/>
      <protection/>
    </xf>
    <xf numFmtId="2" fontId="3" fillId="0" borderId="0" xfId="45" applyNumberFormat="1" applyFont="1" applyFill="1" applyBorder="1" applyAlignment="1">
      <alignment vertical="top" wrapText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 quotePrefix="1">
      <alignment horizontal="center" vertical="center"/>
      <protection/>
    </xf>
    <xf numFmtId="0" fontId="3" fillId="0" borderId="0" xfId="57" applyFont="1" applyAlignment="1" quotePrefix="1">
      <alignment horizont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0" xfId="57" applyFont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16</xdr:col>
      <xdr:colOff>161925</xdr:colOff>
      <xdr:row>34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62000"/>
          <a:ext cx="8696325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oyal_BD_Dec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a\Universal_BD_Dec%20201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a\Shriram_BD_Dec%20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a\Bharti_BD_Dec%20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aheja_BD_Dec%2020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a\SBI_BD_Dec%202013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nT_BD_Dec%20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gma_BD_Dec%202013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ta\Liberty_BD_Dec%20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ta\Star_BD_Dec%2020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ta\Apollo_BD_Dec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Tata_BD_Dec%2020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x_BD_Dec%20201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gare_BD_Dec%2020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ata\NewIndia_BD_Dec%202013_Flash%20Figur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ata\National_BD_Dec%202013_Flash%20Figure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ata\Oriental_BD_Dec%20201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ata\ECGC_BD_Dec%20201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Data\AIC_BD_Dec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ance_BD_Dec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Iffco_BD_Dec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ICICI_BD_Dec%20201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Bajaj_BD_Dec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a\HDFCErgo_BD_Dec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a\Chola_BD_Dec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a\Future_BD_Dec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11255.967146242208</v>
          </cell>
          <cell r="C49">
            <v>108650.75992398894</v>
          </cell>
        </row>
        <row r="50">
          <cell r="B50">
            <v>12009.514287053875</v>
          </cell>
          <cell r="C50">
            <v>113300.64175503336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DEC 2013 "/>
    </sheetNames>
    <sheetDataSet>
      <sheetData sheetId="0">
        <row r="49">
          <cell r="B49">
            <v>3843.6680818000004</v>
          </cell>
          <cell r="C49">
            <v>38577.2585683</v>
          </cell>
        </row>
        <row r="50">
          <cell r="B50">
            <v>3628.901184600002</v>
          </cell>
          <cell r="C50">
            <v>36752.7701435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12059.68642</v>
          </cell>
          <cell r="C49">
            <v>110728.98800999999</v>
          </cell>
        </row>
        <row r="50">
          <cell r="B50">
            <v>13376.34661</v>
          </cell>
          <cell r="C50">
            <v>108821.92744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9724.217039000028</v>
          </cell>
          <cell r="C49">
            <v>103196.48929969988</v>
          </cell>
        </row>
        <row r="50">
          <cell r="B50">
            <v>10321.688355299995</v>
          </cell>
          <cell r="C50">
            <v>87609.15300709999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195.7668121</v>
          </cell>
          <cell r="C49">
            <v>1771.9741189</v>
          </cell>
        </row>
        <row r="50">
          <cell r="B50">
            <v>238.022133</v>
          </cell>
          <cell r="C50">
            <v>1633.1850041999999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9781.109447617988</v>
          </cell>
          <cell r="C49">
            <v>82507.13742705998</v>
          </cell>
        </row>
        <row r="50">
          <cell r="B50">
            <v>6794.10926</v>
          </cell>
          <cell r="C50">
            <v>49341.4797262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">
          <cell r="B47">
            <v>1839.4135526947755</v>
          </cell>
          <cell r="C47">
            <v>17802.07553109478</v>
          </cell>
        </row>
        <row r="48">
          <cell r="B48">
            <v>1270.469691608693</v>
          </cell>
          <cell r="C48">
            <v>11748.891180369374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3981.63944805</v>
          </cell>
          <cell r="C49">
            <v>27536.16281925</v>
          </cell>
        </row>
        <row r="50">
          <cell r="B50">
            <v>1443.33</v>
          </cell>
          <cell r="C50">
            <v>3048.7780000000002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1329.5232142999998</v>
          </cell>
          <cell r="C49">
            <v>7506.295278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9872.760000000002</v>
          </cell>
          <cell r="C49">
            <v>73677.72000000002</v>
          </cell>
        </row>
        <row r="50">
          <cell r="B50">
            <v>7327.240000000001</v>
          </cell>
          <cell r="C50">
            <v>58605.28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5468.919185885</v>
          </cell>
          <cell r="C49">
            <v>37279.865690185004</v>
          </cell>
        </row>
        <row r="50">
          <cell r="B50">
            <v>4101.8809774157</v>
          </cell>
          <cell r="C50">
            <v>35904.0011755157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17746.67530509979</v>
          </cell>
          <cell r="C49">
            <v>175638.4017531996</v>
          </cell>
        </row>
        <row r="50">
          <cell r="B50">
            <v>18703.80723109998</v>
          </cell>
          <cell r="C50">
            <v>154095.3152091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"/>
    </sheetNames>
    <sheetDataSet>
      <sheetData sheetId="0">
        <row r="49">
          <cell r="B49">
            <v>2959.6299999999997</v>
          </cell>
          <cell r="C49">
            <v>20641.8</v>
          </cell>
        </row>
        <row r="50">
          <cell r="B50">
            <v>2200.60849</v>
          </cell>
          <cell r="C50">
            <v>12667.60849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1367.76</v>
          </cell>
          <cell r="C49">
            <v>11014.869999999999</v>
          </cell>
        </row>
        <row r="50">
          <cell r="B50">
            <v>320.15</v>
          </cell>
          <cell r="C50">
            <v>1978.1105699999998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NAP-DEC"/>
    </sheetNames>
    <sheetDataSet>
      <sheetData sheetId="0">
        <row r="8">
          <cell r="Q8">
            <v>97748.13999999998</v>
          </cell>
          <cell r="AF8">
            <v>839728.883</v>
          </cell>
        </row>
        <row r="9">
          <cell r="Q9">
            <v>81719.73999999999</v>
          </cell>
          <cell r="AF9">
            <v>732424.72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4">
          <cell r="C64">
            <v>813.97</v>
          </cell>
          <cell r="D64">
            <v>773.4399999999999</v>
          </cell>
          <cell r="G64">
            <v>7086.41</v>
          </cell>
          <cell r="H64">
            <v>6493.0199999999995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57462.390000000014</v>
          </cell>
          <cell r="C52">
            <v>529856.98</v>
          </cell>
        </row>
        <row r="53">
          <cell r="B53">
            <v>50058.619999999995</v>
          </cell>
          <cell r="C53">
            <v>476664.39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9987.36</v>
          </cell>
          <cell r="C49">
            <v>91656.92</v>
          </cell>
        </row>
        <row r="50">
          <cell r="B50">
            <v>10036.97</v>
          </cell>
          <cell r="C50">
            <v>82775.24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c'13"/>
    </sheetNames>
    <sheetDataSet>
      <sheetData sheetId="0">
        <row r="11">
          <cell r="C11">
            <v>25653.94</v>
          </cell>
          <cell r="D11">
            <v>256304.33</v>
          </cell>
        </row>
        <row r="12">
          <cell r="C12">
            <v>9282.52</v>
          </cell>
          <cell r="D12">
            <v>226577.59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 Mail"/>
    </sheetNames>
    <sheetDataSet>
      <sheetData sheetId="0">
        <row r="49">
          <cell r="B49">
            <v>19017.060734361003</v>
          </cell>
          <cell r="C49">
            <v>185873.8609603534</v>
          </cell>
        </row>
        <row r="50">
          <cell r="B50">
            <v>16326.093846295897</v>
          </cell>
          <cell r="C50">
            <v>153609.9017123465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21256.090000000004</v>
          </cell>
          <cell r="C49">
            <v>212514.70159070008</v>
          </cell>
        </row>
        <row r="50">
          <cell r="B50">
            <v>20811.197037899998</v>
          </cell>
          <cell r="C50">
            <v>187261.6840928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54799.172718832</v>
          </cell>
          <cell r="C49">
            <v>507819.7421334215</v>
          </cell>
        </row>
        <row r="50">
          <cell r="B50">
            <v>53161.97605108457</v>
          </cell>
          <cell r="C50">
            <v>449928.7759324789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33798.853899999995</v>
          </cell>
          <cell r="C49">
            <v>326637.73543999996</v>
          </cell>
        </row>
        <row r="50">
          <cell r="B50">
            <v>31272.122479999998</v>
          </cell>
          <cell r="C50">
            <v>281833.66346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21008.662334223023</v>
          </cell>
          <cell r="C49">
            <v>207859.11357671418</v>
          </cell>
        </row>
        <row r="50">
          <cell r="B50">
            <v>18580.212281838045</v>
          </cell>
          <cell r="C50">
            <v>178698.4028323753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BF"/>
    </sheetNames>
    <sheetDataSet>
      <sheetData sheetId="0">
        <row r="49">
          <cell r="C49">
            <v>14594.551237619977</v>
          </cell>
          <cell r="D49">
            <v>131651.4859799958</v>
          </cell>
        </row>
        <row r="50">
          <cell r="C50">
            <v>11686.723879074225</v>
          </cell>
          <cell r="D50">
            <v>117401.32245309863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12577.0118776</v>
          </cell>
          <cell r="C49">
            <v>92862.0766151</v>
          </cell>
        </row>
        <row r="50">
          <cell r="B50">
            <v>10981.1631332</v>
          </cell>
          <cell r="C50">
            <v>83242.878361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pane xSplit="1" ySplit="6" topLeftCell="B7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D16" sqref="D16"/>
    </sheetView>
  </sheetViews>
  <sheetFormatPr defaultColWidth="9.140625" defaultRowHeight="15"/>
  <cols>
    <col min="1" max="1" width="29.7109375" style="4" customWidth="1"/>
    <col min="2" max="2" width="12.57421875" style="4" customWidth="1"/>
    <col min="3" max="3" width="12.421875" style="4" bestFit="1" customWidth="1"/>
    <col min="4" max="5" width="13.8515625" style="4" bestFit="1" customWidth="1"/>
    <col min="6" max="6" width="21.140625" style="4" customWidth="1"/>
    <col min="7" max="8" width="9.140625" style="4" customWidth="1"/>
    <col min="9" max="9" width="10.57421875" style="4" customWidth="1"/>
    <col min="10" max="16384" width="9.140625" style="4" customWidth="1"/>
  </cols>
  <sheetData>
    <row r="1" spans="1:8" s="2" customFormat="1" ht="15.75" customHeight="1">
      <c r="A1" s="25" t="s">
        <v>0</v>
      </c>
      <c r="B1" s="25"/>
      <c r="C1" s="25"/>
      <c r="D1" s="25"/>
      <c r="E1" s="25"/>
      <c r="F1" s="25"/>
      <c r="G1" s="1"/>
      <c r="H1" s="1"/>
    </row>
    <row r="2" spans="1:8" s="2" customFormat="1" ht="15.75" customHeight="1">
      <c r="A2" s="26" t="s">
        <v>1</v>
      </c>
      <c r="B2" s="26"/>
      <c r="C2" s="26"/>
      <c r="D2" s="26"/>
      <c r="E2" s="26"/>
      <c r="F2" s="26"/>
      <c r="G2" s="3"/>
      <c r="H2" s="1"/>
    </row>
    <row r="3" spans="1:6" ht="15" customHeight="1">
      <c r="A3" s="27" t="str">
        <f>"GROSS DIRECT PREMIUM UNDERWRITTEN FOR AND UPTO THE MONTH  OF "&amp;B5&amp;", 2013"</f>
        <v>GROSS DIRECT PREMIUM UNDERWRITTEN FOR AND UPTO THE MONTH  OF DECEMBER, 2013</v>
      </c>
      <c r="B3" s="27"/>
      <c r="C3" s="27"/>
      <c r="D3" s="27"/>
      <c r="E3" s="27"/>
      <c r="F3" s="27"/>
    </row>
    <row r="4" spans="1:5" ht="15">
      <c r="A4" s="5"/>
      <c r="B4" s="5"/>
      <c r="C4" s="6" t="s">
        <v>2</v>
      </c>
      <c r="D4" s="5"/>
      <c r="E4" s="6" t="s">
        <v>2</v>
      </c>
    </row>
    <row r="5" spans="1:6" ht="37.5" customHeight="1">
      <c r="A5" s="28" t="s">
        <v>3</v>
      </c>
      <c r="B5" s="29" t="s">
        <v>4</v>
      </c>
      <c r="C5" s="30"/>
      <c r="D5" s="31" t="str">
        <f>"APRIL- "&amp;B5</f>
        <v>APRIL- DECEMBER</v>
      </c>
      <c r="E5" s="32"/>
      <c r="F5" s="33" t="s">
        <v>5</v>
      </c>
    </row>
    <row r="6" spans="1:6" ht="26.25" customHeight="1">
      <c r="A6" s="28"/>
      <c r="B6" s="7" t="s">
        <v>6</v>
      </c>
      <c r="C6" s="7" t="s">
        <v>7</v>
      </c>
      <c r="D6" s="7" t="s">
        <v>6</v>
      </c>
      <c r="E6" s="7" t="s">
        <v>7</v>
      </c>
      <c r="F6" s="33"/>
    </row>
    <row r="7" spans="1:6" ht="18">
      <c r="A7" s="8" t="s">
        <v>8</v>
      </c>
      <c r="B7" s="9">
        <f>'[1]New Format'!$B$49/100</f>
        <v>112.55967146242209</v>
      </c>
      <c r="C7" s="9">
        <f>'[1]New Format'!$B$50/100</f>
        <v>120.09514287053875</v>
      </c>
      <c r="D7" s="9">
        <f>'[1]New Format'!$C$49/100</f>
        <v>1086.5075992398895</v>
      </c>
      <c r="E7" s="9">
        <f>'[1]New Format'!$C$50/100</f>
        <v>1133.0064175503335</v>
      </c>
      <c r="F7" s="10">
        <f>(D7-E7)/E7*100</f>
        <v>-4.104020735467573</v>
      </c>
    </row>
    <row r="8" spans="1:8" s="11" customFormat="1" ht="18">
      <c r="A8" s="8" t="s">
        <v>9</v>
      </c>
      <c r="B8" s="9">
        <f>'[2]New Format'!$B$49/100</f>
        <v>177.4667530509979</v>
      </c>
      <c r="C8" s="9">
        <f>'[2]New Format'!$B$50/100</f>
        <v>187.0380723109998</v>
      </c>
      <c r="D8" s="9">
        <f>'[2]New Format'!$C$49/100</f>
        <v>1756.384017531996</v>
      </c>
      <c r="E8" s="9">
        <f>'[2]New Format'!$C$50/100</f>
        <v>1540.953152091</v>
      </c>
      <c r="F8" s="10">
        <f aca="true" t="shared" si="0" ref="F8:F35">(D8-E8)/E8*100</f>
        <v>13.980364370498002</v>
      </c>
      <c r="G8" s="4"/>
      <c r="H8" s="4"/>
    </row>
    <row r="9" spans="1:8" s="11" customFormat="1" ht="18">
      <c r="A9" s="8" t="s">
        <v>10</v>
      </c>
      <c r="B9" s="9">
        <f>'[3]New Format Mail'!$B$49/100</f>
        <v>190.17060734361002</v>
      </c>
      <c r="C9" s="9">
        <f>'[3]New Format Mail'!$B$50/100</f>
        <v>163.26093846295896</v>
      </c>
      <c r="D9" s="9">
        <f>'[3]New Format Mail'!$C$49/100</f>
        <v>1858.738609603534</v>
      </c>
      <c r="E9" s="9">
        <f>'[3]New Format Mail'!$C$50/100</f>
        <v>1536.099017123465</v>
      </c>
      <c r="F9" s="10">
        <f t="shared" si="0"/>
        <v>21.00382780559625</v>
      </c>
      <c r="G9" s="4"/>
      <c r="H9" s="4"/>
    </row>
    <row r="10" spans="1:8" s="11" customFormat="1" ht="18">
      <c r="A10" s="8" t="s">
        <v>11</v>
      </c>
      <c r="B10" s="9">
        <f>'[4]New Format'!$B$49/100</f>
        <v>212.56090000000003</v>
      </c>
      <c r="C10" s="9">
        <f>'[4]New Format'!$B$50/100</f>
        <v>208.11197037899998</v>
      </c>
      <c r="D10" s="9">
        <f>'[4]New Format'!$C$49/100</f>
        <v>2125.147015907001</v>
      </c>
      <c r="E10" s="9">
        <f>'[4]New Format'!$C$50/100</f>
        <v>1872.6168409279999</v>
      </c>
      <c r="F10" s="10">
        <f t="shared" si="0"/>
        <v>13.485416207933726</v>
      </c>
      <c r="G10" s="4"/>
      <c r="H10" s="4"/>
    </row>
    <row r="11" spans="1:8" s="11" customFormat="1" ht="18">
      <c r="A11" s="8" t="s">
        <v>12</v>
      </c>
      <c r="B11" s="9">
        <f>'[5]Current Month'!$B$49/100</f>
        <v>547.99172718832</v>
      </c>
      <c r="C11" s="9">
        <f>'[5]Current Month'!$B$50/100</f>
        <v>531.6197605108457</v>
      </c>
      <c r="D11" s="9">
        <f>'[5]Current Month'!$C$49/100</f>
        <v>5078.197421334215</v>
      </c>
      <c r="E11" s="9">
        <f>'[5]Current Month'!$C$50/100</f>
        <v>4499.287759324789</v>
      </c>
      <c r="F11" s="10">
        <f t="shared" si="0"/>
        <v>12.86669564109639</v>
      </c>
      <c r="G11" s="4"/>
      <c r="H11" s="4"/>
    </row>
    <row r="12" spans="1:8" s="11" customFormat="1" ht="18">
      <c r="A12" s="8" t="s">
        <v>13</v>
      </c>
      <c r="B12" s="9">
        <f>'[6]New Format'!$B$49/100</f>
        <v>337.98853899999995</v>
      </c>
      <c r="C12" s="9">
        <f>'[6]New Format'!$B$50/100</f>
        <v>312.72122479999996</v>
      </c>
      <c r="D12" s="9">
        <f>'[6]New Format'!$C$49/100</f>
        <v>3266.3773543999996</v>
      </c>
      <c r="E12" s="9">
        <f>'[6]New Format'!$C$50/100</f>
        <v>2818.3366346000003</v>
      </c>
      <c r="F12" s="10">
        <f t="shared" si="0"/>
        <v>15.897345771243849</v>
      </c>
      <c r="G12" s="4"/>
      <c r="H12" s="4"/>
    </row>
    <row r="13" spans="1:8" s="11" customFormat="1" ht="18">
      <c r="A13" s="8" t="s">
        <v>14</v>
      </c>
      <c r="B13" s="9">
        <f>'[7]New Format'!$B$49/100</f>
        <v>210.08662334223024</v>
      </c>
      <c r="C13" s="9">
        <f>'[7]New Format'!$B$50/100</f>
        <v>185.80212281838044</v>
      </c>
      <c r="D13" s="9">
        <f>'[7]New Format'!$C$49/100</f>
        <v>2078.5911357671416</v>
      </c>
      <c r="E13" s="9">
        <f>'[7]New Format'!$C$50/100</f>
        <v>1786.984028323753</v>
      </c>
      <c r="F13" s="10">
        <f t="shared" si="0"/>
        <v>16.318394726612375</v>
      </c>
      <c r="G13" s="4"/>
      <c r="H13" s="4"/>
    </row>
    <row r="14" spans="1:8" s="11" customFormat="1" ht="18" customHeight="1">
      <c r="A14" s="8" t="s">
        <v>15</v>
      </c>
      <c r="B14" s="9">
        <f>'[8]MBF'!$C$49/100</f>
        <v>145.94551237619976</v>
      </c>
      <c r="C14" s="9">
        <f>'[8]MBF'!$C$50/100</f>
        <v>116.86723879074225</v>
      </c>
      <c r="D14" s="9">
        <f>'[8]MBF'!$D$49/100</f>
        <v>1316.514859799958</v>
      </c>
      <c r="E14" s="9">
        <f>'[8]MBF'!$D$50/100</f>
        <v>1174.0132245309862</v>
      </c>
      <c r="F14" s="10">
        <f t="shared" si="0"/>
        <v>12.137992340410017</v>
      </c>
      <c r="G14" s="4"/>
      <c r="H14" s="4"/>
    </row>
    <row r="15" spans="1:8" s="11" customFormat="1" ht="18" customHeight="1">
      <c r="A15" s="8" t="s">
        <v>16</v>
      </c>
      <c r="B15" s="9">
        <f>'[9]New Format'!$B$49/100</f>
        <v>125.770118776</v>
      </c>
      <c r="C15" s="9">
        <f>'[9]New Format'!$B$50/100</f>
        <v>109.81163133199999</v>
      </c>
      <c r="D15" s="9">
        <f>'[9]New Format'!$C$49/100</f>
        <v>928.620766151</v>
      </c>
      <c r="E15" s="9">
        <f>'[9]New Format'!$C$50/100</f>
        <v>832.42878361</v>
      </c>
      <c r="F15" s="10">
        <f t="shared" si="0"/>
        <v>11.555581022059755</v>
      </c>
      <c r="G15" s="4"/>
      <c r="H15" s="4"/>
    </row>
    <row r="16" spans="1:8" s="11" customFormat="1" ht="18" customHeight="1">
      <c r="A16" s="8" t="s">
        <v>17</v>
      </c>
      <c r="B16" s="9">
        <f>'[10]USGI -DEC 2013 '!$B$49/100</f>
        <v>38.436680818000006</v>
      </c>
      <c r="C16" s="9">
        <f>'[10]USGI -DEC 2013 '!$B$50/100</f>
        <v>36.28901184600002</v>
      </c>
      <c r="D16" s="9">
        <f>'[10]USGI -DEC 2013 '!$C$49/100</f>
        <v>385.772585683</v>
      </c>
      <c r="E16" s="9">
        <f>'[10]USGI -DEC 2013 '!$C$50/100</f>
        <v>367.527701435</v>
      </c>
      <c r="F16" s="10">
        <f t="shared" si="0"/>
        <v>4.964220159939902</v>
      </c>
      <c r="G16" s="4"/>
      <c r="H16" s="4"/>
    </row>
    <row r="17" spans="1:8" s="11" customFormat="1" ht="18">
      <c r="A17" s="12" t="s">
        <v>18</v>
      </c>
      <c r="B17" s="13">
        <f>'[11]Sheet1'!$B$49/100</f>
        <v>120.5968642</v>
      </c>
      <c r="C17" s="13">
        <f>'[11]Sheet1'!$B$50/100</f>
        <v>133.76346610000002</v>
      </c>
      <c r="D17" s="9">
        <f>'[11]Sheet1'!$C$49/100</f>
        <v>1107.2898801</v>
      </c>
      <c r="E17" s="9">
        <f>'[11]Sheet1'!$C$50/100</f>
        <v>1088.2192744</v>
      </c>
      <c r="F17" s="10">
        <f t="shared" si="0"/>
        <v>1.7524598349459255</v>
      </c>
      <c r="G17" s="4"/>
      <c r="H17" s="4"/>
    </row>
    <row r="18" spans="1:8" s="11" customFormat="1" ht="18">
      <c r="A18" s="12" t="s">
        <v>19</v>
      </c>
      <c r="B18" s="13">
        <f>'[12]New Format'!$B$49/100</f>
        <v>97.24217039000028</v>
      </c>
      <c r="C18" s="13">
        <f>'[12]New Format'!$B$50/100</f>
        <v>103.21688355299995</v>
      </c>
      <c r="D18" s="9">
        <f>'[12]New Format'!$C$49/100</f>
        <v>1031.9648929969987</v>
      </c>
      <c r="E18" s="9">
        <f>'[12]New Format'!$C$50/100</f>
        <v>876.0915300709999</v>
      </c>
      <c r="F18" s="10">
        <f t="shared" si="0"/>
        <v>17.79190387942304</v>
      </c>
      <c r="G18" s="4"/>
      <c r="H18" s="4"/>
    </row>
    <row r="19" spans="1:8" s="11" customFormat="1" ht="18">
      <c r="A19" s="12" t="s">
        <v>20</v>
      </c>
      <c r="B19" s="13">
        <f>'[13]New Format'!$B$49/100</f>
        <v>1.9576681210000002</v>
      </c>
      <c r="C19" s="13">
        <f>'[13]New Format'!$B$50/100</f>
        <v>2.38022133</v>
      </c>
      <c r="D19" s="9">
        <f>'[13]New Format'!$C$49/100</f>
        <v>17.719741189</v>
      </c>
      <c r="E19" s="9">
        <f>'[13]New Format'!$C$50/100</f>
        <v>16.331850042</v>
      </c>
      <c r="F19" s="10">
        <f t="shared" si="0"/>
        <v>8.498064477881037</v>
      </c>
      <c r="G19" s="4"/>
      <c r="H19" s="4"/>
    </row>
    <row r="20" spans="1:8" s="11" customFormat="1" ht="18">
      <c r="A20" s="12" t="s">
        <v>21</v>
      </c>
      <c r="B20" s="13">
        <f>'[14]New Format'!$B$49/100</f>
        <v>97.81109447617987</v>
      </c>
      <c r="C20" s="13">
        <f>'[14]New Format'!$B$50/100</f>
        <v>67.9410926</v>
      </c>
      <c r="D20" s="9">
        <f>'[14]New Format'!$C$49/100</f>
        <v>825.0713742705998</v>
      </c>
      <c r="E20" s="9">
        <f>'[14]New Format'!$C$50/100</f>
        <v>493.414797262</v>
      </c>
      <c r="F20" s="10">
        <f t="shared" si="0"/>
        <v>67.21658508196145</v>
      </c>
      <c r="G20" s="4"/>
      <c r="H20" s="4"/>
    </row>
    <row r="21" spans="1:8" s="11" customFormat="1" ht="18">
      <c r="A21" s="12" t="s">
        <v>22</v>
      </c>
      <c r="B21" s="13">
        <f>'[15]Sheet1'!$B$47/100</f>
        <v>18.394135526947753</v>
      </c>
      <c r="C21" s="13">
        <f>'[15]Sheet1'!$B$48/100</f>
        <v>12.70469691608693</v>
      </c>
      <c r="D21" s="9">
        <f>'[15]Sheet1'!$C$47/100</f>
        <v>178.02075531094778</v>
      </c>
      <c r="E21" s="9">
        <f>'[15]Sheet1'!$C$48/100</f>
        <v>117.48891180369374</v>
      </c>
      <c r="F21" s="10">
        <f t="shared" si="0"/>
        <v>51.521324504557185</v>
      </c>
      <c r="G21" s="4"/>
      <c r="H21" s="4"/>
    </row>
    <row r="22" spans="1:8" s="11" customFormat="1" ht="18">
      <c r="A22" s="8" t="s">
        <v>23</v>
      </c>
      <c r="B22" s="9">
        <f>'[16]New Format'!$B$49/100</f>
        <v>39.8163944805</v>
      </c>
      <c r="C22" s="9">
        <f>'[16]New Format'!$B$50/100</f>
        <v>14.4333</v>
      </c>
      <c r="D22" s="9">
        <f>'[16]New Format'!$C$49/100</f>
        <v>275.3616281925</v>
      </c>
      <c r="E22" s="9">
        <f>'[16]New Format'!$C$50/100</f>
        <v>30.48778</v>
      </c>
      <c r="F22" s="10">
        <f t="shared" si="0"/>
        <v>803.1868774718921</v>
      </c>
      <c r="G22" s="4"/>
      <c r="H22" s="4"/>
    </row>
    <row r="23" spans="1:8" s="11" customFormat="1" ht="18">
      <c r="A23" s="8" t="s">
        <v>24</v>
      </c>
      <c r="B23" s="9">
        <f>'[17]New Format'!$B$49/100</f>
        <v>13.295232142999998</v>
      </c>
      <c r="C23" s="14" t="s">
        <v>25</v>
      </c>
      <c r="D23" s="9">
        <f>'[17]New Format'!$C$49/100</f>
        <v>75.06295277999999</v>
      </c>
      <c r="E23" s="14" t="s">
        <v>25</v>
      </c>
      <c r="F23" s="14" t="s">
        <v>25</v>
      </c>
      <c r="G23" s="4"/>
      <c r="H23" s="4"/>
    </row>
    <row r="24" spans="1:8" s="11" customFormat="1" ht="18">
      <c r="A24" s="12" t="s">
        <v>26</v>
      </c>
      <c r="B24" s="13">
        <f>'[18]New Format'!$B$49/100</f>
        <v>98.72760000000002</v>
      </c>
      <c r="C24" s="13">
        <f>'[18]New Format'!$B$50/100</f>
        <v>73.2724</v>
      </c>
      <c r="D24" s="15">
        <f>'[18]New Format'!$C$49/100</f>
        <v>736.7772000000001</v>
      </c>
      <c r="E24" s="9">
        <f>'[18]New Format'!$C$50/100</f>
        <v>586.0527999999999</v>
      </c>
      <c r="F24" s="10">
        <f t="shared" si="0"/>
        <v>25.718570067406926</v>
      </c>
      <c r="G24" s="4"/>
      <c r="H24" s="4"/>
    </row>
    <row r="25" spans="1:8" s="11" customFormat="1" ht="18">
      <c r="A25" s="12" t="s">
        <v>27</v>
      </c>
      <c r="B25" s="13">
        <f>'[19]New Format'!$B$49/100</f>
        <v>54.68919185885</v>
      </c>
      <c r="C25" s="13">
        <f>'[19]New Format'!$B$50/100</f>
        <v>41.018809774157</v>
      </c>
      <c r="D25" s="9">
        <f>'[19]New Format'!$C$49/100</f>
        <v>372.79865690185005</v>
      </c>
      <c r="E25" s="9">
        <f>'[19]New Format'!$C$50/100</f>
        <v>359.040011755157</v>
      </c>
      <c r="F25" s="10">
        <f t="shared" si="0"/>
        <v>3.832064587853113</v>
      </c>
      <c r="G25" s="4"/>
      <c r="H25" s="4"/>
    </row>
    <row r="26" spans="1:8" s="11" customFormat="1" ht="18">
      <c r="A26" s="12" t="s">
        <v>28</v>
      </c>
      <c r="B26" s="13">
        <f>'[20]Monthly Premium Data'!$B$49/100</f>
        <v>29.596299999999996</v>
      </c>
      <c r="C26" s="13">
        <f>'[20]Monthly Premium Data'!$B$50/100</f>
        <v>22.0060849</v>
      </c>
      <c r="D26" s="9">
        <f>'[20]Monthly Premium Data'!$C$49/100</f>
        <v>206.418</v>
      </c>
      <c r="E26" s="9">
        <f>'[20]Monthly Premium Data'!$C$50/100</f>
        <v>126.6760849</v>
      </c>
      <c r="F26" s="10">
        <f t="shared" si="0"/>
        <v>62.949462925815446</v>
      </c>
      <c r="G26" s="4"/>
      <c r="H26" s="4"/>
    </row>
    <row r="27" spans="1:8" s="11" customFormat="1" ht="18">
      <c r="A27" s="8" t="s">
        <v>29</v>
      </c>
      <c r="B27" s="9">
        <f>'[21]New Format'!$B$49/100</f>
        <v>13.6776</v>
      </c>
      <c r="C27" s="13">
        <f>'[21]New Format'!$B$50/100</f>
        <v>3.2015</v>
      </c>
      <c r="D27" s="13">
        <f>'[21]New Format'!$C$49/100</f>
        <v>110.14869999999999</v>
      </c>
      <c r="E27" s="13">
        <f>'[21]New Format'!$C$50/100</f>
        <v>19.781105699999998</v>
      </c>
      <c r="F27" s="10">
        <f>(D27-E27)/E27*100</f>
        <v>456.8379324720963</v>
      </c>
      <c r="G27" s="4"/>
      <c r="H27" s="4"/>
    </row>
    <row r="28" spans="1:8" s="11" customFormat="1" ht="18">
      <c r="A28" s="16" t="s">
        <v>30</v>
      </c>
      <c r="B28" s="13">
        <f>'[22]SNAP-DEC'!$Q$8/100</f>
        <v>977.4813999999999</v>
      </c>
      <c r="C28" s="13">
        <f>'[22]SNAP-DEC'!$Q$9/100</f>
        <v>817.1973999999999</v>
      </c>
      <c r="D28" s="13">
        <f>'[22]SNAP-DEC'!$AF$8/100</f>
        <v>8397.28883</v>
      </c>
      <c r="E28" s="13">
        <f>'[22]SNAP-DEC'!$AF$9/100</f>
        <v>7324.2472</v>
      </c>
      <c r="F28" s="10">
        <f t="shared" si="0"/>
        <v>14.650538146773634</v>
      </c>
      <c r="G28" s="4"/>
      <c r="H28" s="4"/>
    </row>
    <row r="29" spans="1:8" s="11" customFormat="1" ht="18">
      <c r="A29" s="16" t="s">
        <v>31</v>
      </c>
      <c r="B29" s="13">
        <f>'[23]Sheet1'!C64</f>
        <v>813.97</v>
      </c>
      <c r="C29" s="13">
        <f>'[23]Sheet1'!D64</f>
        <v>773.4399999999999</v>
      </c>
      <c r="D29" s="9">
        <f>'[23]Sheet1'!G64</f>
        <v>7086.41</v>
      </c>
      <c r="E29" s="9">
        <f>'[23]Sheet1'!H64</f>
        <v>6493.0199999999995</v>
      </c>
      <c r="F29" s="10">
        <f t="shared" si="0"/>
        <v>9.138890685690178</v>
      </c>
      <c r="G29" s="4"/>
      <c r="H29" s="4"/>
    </row>
    <row r="30" spans="1:8" s="11" customFormat="1" ht="18">
      <c r="A30" s="16" t="s">
        <v>32</v>
      </c>
      <c r="B30" s="13">
        <v>671.12</v>
      </c>
      <c r="C30" s="13">
        <v>716.53</v>
      </c>
      <c r="D30" s="13">
        <v>7306.67</v>
      </c>
      <c r="E30" s="13">
        <v>6945.45</v>
      </c>
      <c r="F30" s="10">
        <f t="shared" si="0"/>
        <v>5.2008149219992985</v>
      </c>
      <c r="G30" s="4"/>
      <c r="H30" s="4"/>
    </row>
    <row r="31" spans="1:8" s="11" customFormat="1" ht="18">
      <c r="A31" s="16" t="s">
        <v>33</v>
      </c>
      <c r="B31" s="13">
        <f>'[24]Sheet1'!$B$52/100</f>
        <v>574.6239000000002</v>
      </c>
      <c r="C31" s="13">
        <f>'[24]Sheet1'!$B$53/100</f>
        <v>500.58619999999996</v>
      </c>
      <c r="D31" s="13">
        <f>'[24]Sheet1'!$C$52/100</f>
        <v>5298.5698</v>
      </c>
      <c r="E31" s="13">
        <f>'[24]Sheet1'!$C$53/100</f>
        <v>4766.6439</v>
      </c>
      <c r="F31" s="10">
        <f t="shared" si="0"/>
        <v>11.159337914879695</v>
      </c>
      <c r="G31" s="4"/>
      <c r="H31" s="4"/>
    </row>
    <row r="32" spans="1:8" s="11" customFormat="1" ht="18">
      <c r="A32" s="8" t="s">
        <v>34</v>
      </c>
      <c r="B32" s="9">
        <f>'[25]New Format'!$B$49/100</f>
        <v>99.87360000000001</v>
      </c>
      <c r="C32" s="9">
        <f>'[25]New Format'!$B$50/100</f>
        <v>100.3697</v>
      </c>
      <c r="D32" s="9">
        <f>'[25]New Format'!$C$49/100</f>
        <v>916.5692</v>
      </c>
      <c r="E32" s="9">
        <f>'[25]New Format'!$C$50/100</f>
        <v>827.7524000000001</v>
      </c>
      <c r="F32" s="10">
        <f t="shared" si="0"/>
        <v>10.729875262216085</v>
      </c>
      <c r="G32" s="4"/>
      <c r="H32" s="4"/>
    </row>
    <row r="33" spans="1:8" s="11" customFormat="1" ht="18">
      <c r="A33" s="8" t="s">
        <v>35</v>
      </c>
      <c r="B33" s="9">
        <f>'[26]Dec''13'!$C$11/100</f>
        <v>256.5394</v>
      </c>
      <c r="C33" s="9">
        <f>'[26]Dec''13'!$C$12/100</f>
        <v>92.82520000000001</v>
      </c>
      <c r="D33" s="9">
        <f>'[26]Dec''13'!$D$11/100</f>
        <v>2563.0433</v>
      </c>
      <c r="E33" s="9">
        <f>'[26]Dec''13'!$D$12/100</f>
        <v>2265.7759</v>
      </c>
      <c r="F33" s="10">
        <f t="shared" si="0"/>
        <v>13.119894160759662</v>
      </c>
      <c r="G33" s="4"/>
      <c r="H33" s="4"/>
    </row>
    <row r="34" spans="1:7" s="11" customFormat="1" ht="18">
      <c r="A34" s="17" t="s">
        <v>36</v>
      </c>
      <c r="B34" s="18">
        <f>SUM(B7:B27)</f>
        <v>2684.781384554258</v>
      </c>
      <c r="C34" s="18">
        <f>SUM(C7:C27)</f>
        <v>2445.5555692947105</v>
      </c>
      <c r="D34" s="18">
        <f>SUM(D7:D27)</f>
        <v>24817.485147159638</v>
      </c>
      <c r="E34" s="18">
        <f>SUM(E7:E27)</f>
        <v>21274.83770545118</v>
      </c>
      <c r="F34" s="19">
        <f t="shared" si="0"/>
        <v>16.651818879919052</v>
      </c>
      <c r="G34" s="4"/>
    </row>
    <row r="35" spans="1:7" s="11" customFormat="1" ht="18">
      <c r="A35" s="17" t="s">
        <v>37</v>
      </c>
      <c r="B35" s="18">
        <f>SUM(B28:B33)</f>
        <v>3393.6083</v>
      </c>
      <c r="C35" s="18">
        <f>SUM(C28:C33)</f>
        <v>3000.9485000000004</v>
      </c>
      <c r="D35" s="18">
        <f>SUM(D28:D33)</f>
        <v>31568.551130000003</v>
      </c>
      <c r="E35" s="18">
        <f>SUM(E28:E33)</f>
        <v>28622.8894</v>
      </c>
      <c r="F35" s="19">
        <f t="shared" si="0"/>
        <v>10.29128013190731</v>
      </c>
      <c r="G35" s="4"/>
    </row>
    <row r="36" spans="1:6" ht="19.5" customHeight="1">
      <c r="A36" s="17" t="s">
        <v>38</v>
      </c>
      <c r="B36" s="18">
        <f>+B34+B35</f>
        <v>6078.389684554258</v>
      </c>
      <c r="C36" s="18">
        <f>+C34+C35</f>
        <v>5446.504069294711</v>
      </c>
      <c r="D36" s="18">
        <f>+D34+D35</f>
        <v>56386.03627715964</v>
      </c>
      <c r="E36" s="18">
        <f>+E34+E35</f>
        <v>49897.72710545118</v>
      </c>
      <c r="F36" s="19">
        <f>(D36-E36)/E36*100</f>
        <v>13.003215873934328</v>
      </c>
    </row>
    <row r="37" spans="1:6" ht="18">
      <c r="A37" s="20"/>
      <c r="B37" s="21"/>
      <c r="C37" s="21"/>
      <c r="D37" s="21"/>
      <c r="E37" s="21"/>
      <c r="F37" s="22"/>
    </row>
    <row r="38" spans="1:6" ht="12.75" customHeight="1">
      <c r="A38" s="24" t="s">
        <v>39</v>
      </c>
      <c r="B38" s="24"/>
      <c r="C38" s="24"/>
      <c r="D38" s="24"/>
      <c r="E38" s="24"/>
      <c r="F38" s="24"/>
    </row>
    <row r="39" spans="1:6" ht="15">
      <c r="A39" s="24" t="s">
        <v>40</v>
      </c>
      <c r="B39" s="24"/>
      <c r="C39" s="24"/>
      <c r="D39" s="24"/>
      <c r="E39" s="24"/>
      <c r="F39" s="24"/>
    </row>
    <row r="40" ht="12.75">
      <c r="D40" s="23"/>
    </row>
    <row r="41" spans="4:5" ht="12.75">
      <c r="D41" s="23"/>
      <c r="E41" s="23"/>
    </row>
    <row r="43" spans="2:3" ht="12.75">
      <c r="B43" s="23"/>
      <c r="C43" s="23"/>
    </row>
    <row r="44" ht="12.75">
      <c r="B44" s="23"/>
    </row>
    <row r="45" ht="12.75">
      <c r="B45" s="23"/>
    </row>
  </sheetData>
  <sheetProtection/>
  <mergeCells count="9">
    <mergeCell ref="A38:F38"/>
    <mergeCell ref="A39:F39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29" right="0.23" top="0.511811023622047" bottom="0.511811023622047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C5" sqref="C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2014-01-29T10:47:26Z</dcterms:modified>
  <cp:category/>
  <cp:version/>
  <cp:contentType/>
  <cp:contentStatus/>
</cp:coreProperties>
</file>