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8-2013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0">'08-2013'!$A$1:$F$39</definedName>
  </definedNames>
  <calcPr fullCalcOnLoad="1"/>
</workbook>
</file>

<file path=xl/sharedStrings.xml><?xml version="1.0" encoding="utf-8"?>
<sst xmlns="http://schemas.openxmlformats.org/spreadsheetml/2006/main" count="51" uniqueCount="43">
  <si>
    <t>INSURANCE REGULATORY AND DEVELOPMENT AUTHORITY</t>
  </si>
  <si>
    <t>FLASH FIGURES -- NON LIFE INSURERS</t>
  </si>
  <si>
    <t>GROSS DIRECT PREMIUM UNDERWRITTEN FOR AND UPTO THE MONTH  OF AUGUST, 2013</t>
  </si>
  <si>
    <t>(` in Crores)</t>
  </si>
  <si>
    <t>INSURER</t>
  </si>
  <si>
    <t>AUGUST</t>
  </si>
  <si>
    <t>APRIL-AUGUST</t>
  </si>
  <si>
    <t>GROWTH OVER THE CORRESPONDING PERIOD OF PREVIOUS YEAR (%)</t>
  </si>
  <si>
    <t>2013-14</t>
  </si>
  <si>
    <t>2012-13*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</si>
  <si>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</si>
  <si>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</si>
  <si>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</si>
  <si>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</si>
  <si>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</si>
  <si>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</si>
  <si>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</si>
  <si>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 xml:space="preserve">Cholamandalam </t>
  </si>
  <si>
    <t>Future Generali</t>
  </si>
  <si>
    <t xml:space="preserve">Universal Sompo </t>
  </si>
  <si>
    <t xml:space="preserve">Shriram General </t>
  </si>
  <si>
    <t xml:space="preserve">Bharti AXA General </t>
  </si>
  <si>
    <t>Raheja QBE</t>
  </si>
  <si>
    <t>SBI General</t>
  </si>
  <si>
    <t>L&amp;T General</t>
  </si>
  <si>
    <t>Magma HDI</t>
  </si>
  <si>
    <t>NA</t>
  </si>
  <si>
    <t>Liberty</t>
  </si>
  <si>
    <t>Star Health &amp; Allied Insurance</t>
  </si>
  <si>
    <t>Apollo MUNICH</t>
  </si>
  <si>
    <t>Max BUPA</t>
  </si>
  <si>
    <t>Religare</t>
  </si>
  <si>
    <t>New India</t>
  </si>
  <si>
    <t>National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</si>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</sst>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Rupee Foradian"/>
      <family val="2"/>
    </font>
    <font>
      <sz val="10"/>
      <name val="Trebuchet MS"/>
      <family val="2"/>
    </font>
    <font>
      <b/>
      <sz val="10"/>
      <name val="Rupee Foradian"/>
      <family val="2"/>
    </font>
    <font>
      <sz val="12"/>
      <name val="Trebuchet MS"/>
      <family val="2"/>
    </font>
    <font>
      <sz val="11"/>
      <color indexed="8"/>
      <name val="Arial"/>
      <family val="2"/>
    </font>
    <font>
      <b/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>
      <alignment vertical="center"/>
      <protection/>
    </xf>
    <xf numFmtId="2" fontId="4" fillId="33" borderId="0" xfId="57" applyNumberFormat="1" applyFont="1" applyFill="1" applyAlignment="1">
      <alignment vertical="center"/>
      <protection/>
    </xf>
    <xf numFmtId="0" fontId="2" fillId="0" borderId="0" xfId="57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right" vertical="center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>
      <alignment/>
      <protection/>
    </xf>
    <xf numFmtId="43" fontId="7" fillId="0" borderId="10" xfId="44" applyFont="1" applyFill="1" applyBorder="1" applyAlignment="1">
      <alignment/>
    </xf>
    <xf numFmtId="2" fontId="7" fillId="0" borderId="10" xfId="45" applyNumberFormat="1" applyFont="1" applyFill="1" applyBorder="1" applyAlignment="1">
      <alignment vertical="center"/>
    </xf>
    <xf numFmtId="0" fontId="2" fillId="0" borderId="0" xfId="57" applyBorder="1">
      <alignment/>
      <protection/>
    </xf>
    <xf numFmtId="0" fontId="5" fillId="0" borderId="10" xfId="57" applyFont="1" applyFill="1" applyBorder="1">
      <alignment/>
      <protection/>
    </xf>
    <xf numFmtId="43" fontId="7" fillId="0" borderId="10" xfId="44" applyFont="1" applyBorder="1" applyAlignment="1">
      <alignment/>
    </xf>
    <xf numFmtId="2" fontId="7" fillId="0" borderId="10" xfId="45" applyNumberFormat="1" applyFont="1" applyFill="1" applyBorder="1" applyAlignment="1">
      <alignment horizontal="center" vertical="center"/>
    </xf>
    <xf numFmtId="43" fontId="42" fillId="0" borderId="0" xfId="44" applyFont="1" applyAlignment="1">
      <alignment/>
    </xf>
    <xf numFmtId="0" fontId="3" fillId="0" borderId="10" xfId="57" applyFont="1" applyBorder="1">
      <alignment/>
      <protection/>
    </xf>
    <xf numFmtId="2" fontId="3" fillId="0" borderId="10" xfId="45" applyNumberFormat="1" applyFont="1" applyFill="1" applyBorder="1" applyAlignment="1">
      <alignment vertical="center"/>
    </xf>
    <xf numFmtId="43" fontId="9" fillId="0" borderId="10" xfId="44" applyFont="1" applyFill="1" applyBorder="1" applyAlignment="1">
      <alignment horizontal="right" vertical="center"/>
    </xf>
    <xf numFmtId="2" fontId="9" fillId="0" borderId="10" xfId="45" applyNumberFormat="1" applyFont="1" applyFill="1" applyBorder="1" applyAlignment="1">
      <alignment vertical="center"/>
    </xf>
    <xf numFmtId="2" fontId="5" fillId="0" borderId="0" xfId="45" applyNumberFormat="1" applyFont="1" applyFill="1" applyBorder="1" applyAlignment="1">
      <alignment vertical="top" wrapText="1"/>
    </xf>
    <xf numFmtId="2" fontId="7" fillId="0" borderId="0" xfId="45" applyNumberFormat="1" applyFont="1" applyFill="1" applyBorder="1" applyAlignment="1">
      <alignment/>
    </xf>
    <xf numFmtId="2" fontId="7" fillId="0" borderId="0" xfId="45" applyNumberFormat="1" applyFont="1" applyFill="1" applyBorder="1" applyAlignment="1">
      <alignment vertical="center"/>
    </xf>
    <xf numFmtId="2" fontId="2" fillId="0" borderId="0" xfId="57" applyNumberFormat="1">
      <alignment/>
      <protection/>
    </xf>
    <xf numFmtId="2" fontId="3" fillId="0" borderId="0" xfId="45" applyNumberFormat="1" applyFont="1" applyFill="1" applyBorder="1" applyAlignment="1">
      <alignment vertical="top" wrapText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 quotePrefix="1">
      <alignment horizontal="center" vertical="center"/>
      <protection/>
    </xf>
    <xf numFmtId="0" fontId="3" fillId="0" borderId="0" xfId="57" applyFont="1" applyAlignment="1" quotePrefix="1">
      <alignment horizont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0" xfId="57" applyFont="1" applyBorder="1" applyAlignment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16</xdr:col>
      <xdr:colOff>161925</xdr:colOff>
      <xdr:row>41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095500"/>
          <a:ext cx="8696325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oyal_BD_August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ata\Universal_BD_August%202013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ata\Shriram_BD_August%2020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ata\Bharti_BD_August%20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aheja_BD_August%202013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ta\SBI_BD_August%202013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ata\LnT_BD_August%202013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gma_BD_August%202013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ata\Liberty_BD_August%20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ata\Star_BD_August%20201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ata\Apollo_BD_August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TataAig_BD_August%2020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xBupa_BD_August%20201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gare_BD_August%20201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ata\NewIndia_BD_August%202013_Flash%20Figure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ata\National_BD_August%20201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ata\ECGC_BD_August%20201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ata\AIC_BD_August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ance_BD_August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\Iffco_BD_August%2020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ICICI_BD_August%20201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a\Bajaj_BD_August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ta\HDFCErgo_BD_August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ata\Chola_BD_August%20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ata\Future_BD_August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10807.525654076077</v>
          </cell>
          <cell r="C49">
            <v>62026.74959649188</v>
          </cell>
        </row>
        <row r="50">
          <cell r="B50">
            <v>11489.099124714809</v>
          </cell>
          <cell r="C50">
            <v>64138.176646819156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GI -JUL 2013 "/>
    </sheetNames>
    <sheetDataSet>
      <sheetData sheetId="0">
        <row r="49">
          <cell r="B49">
            <v>4256.588189799999</v>
          </cell>
          <cell r="C49">
            <v>23604.078746000003</v>
          </cell>
        </row>
        <row r="50">
          <cell r="B50">
            <v>3722.9758720999994</v>
          </cell>
          <cell r="C50">
            <v>20383.780744199998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11985.260879999998</v>
          </cell>
          <cell r="C49">
            <v>61483.18618</v>
          </cell>
        </row>
        <row r="50">
          <cell r="B50">
            <v>12076.8418</v>
          </cell>
          <cell r="C50">
            <v>56611.73102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10359.704569099984</v>
          </cell>
          <cell r="C49">
            <v>60673.381093099946</v>
          </cell>
        </row>
        <row r="50">
          <cell r="B50">
            <v>8375.033702400004</v>
          </cell>
          <cell r="C50">
            <v>48497.67638660002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204.26999999999998</v>
          </cell>
          <cell r="C49">
            <v>1066.68981</v>
          </cell>
        </row>
        <row r="50">
          <cell r="B50">
            <v>273.81999999999994</v>
          </cell>
          <cell r="C50">
            <v>823.1904542000001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8441.349574257003</v>
          </cell>
          <cell r="C49">
            <v>45275.255695737025</v>
          </cell>
        </row>
        <row r="50">
          <cell r="B50">
            <v>5167.9639405</v>
          </cell>
          <cell r="C50">
            <v>23815.753287899995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ug 13"/>
    </sheetNames>
    <sheetDataSet>
      <sheetData sheetId="0">
        <row r="47">
          <cell r="B47">
            <v>2084.3181569641197</v>
          </cell>
          <cell r="C47">
            <v>10158.67005968387</v>
          </cell>
        </row>
        <row r="48">
          <cell r="B48">
            <v>1086.5063093927456</v>
          </cell>
          <cell r="C48">
            <v>6908.373823982638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2907.95612</v>
          </cell>
          <cell r="C49">
            <v>13247.5178012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913.4422719</v>
          </cell>
          <cell r="C49">
            <v>3133.5498884000003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8315.460000000001</v>
          </cell>
          <cell r="C49">
            <v>36786.5</v>
          </cell>
        </row>
        <row r="50">
          <cell r="B50">
            <v>6477.62</v>
          </cell>
          <cell r="C50">
            <v>31084.080000000005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4024.4170417999985</v>
          </cell>
          <cell r="C49">
            <v>18999.377176599995</v>
          </cell>
        </row>
        <row r="50">
          <cell r="B50">
            <v>3454.6737701059997</v>
          </cell>
          <cell r="C50">
            <v>17881.036367206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15555.338311399972</v>
          </cell>
          <cell r="C49">
            <v>104927.31481139999</v>
          </cell>
        </row>
        <row r="50">
          <cell r="B50">
            <v>14153.378315600003</v>
          </cell>
          <cell r="C50">
            <v>88620.4605847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emium Data"/>
    </sheetNames>
    <sheetDataSet>
      <sheetData sheetId="0">
        <row r="51">
          <cell r="B51">
            <v>2205.6131172000223</v>
          </cell>
          <cell r="C51">
            <v>10577.208230700022</v>
          </cell>
        </row>
        <row r="52">
          <cell r="B52">
            <v>1351.44</v>
          </cell>
          <cell r="C52">
            <v>6365.91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820.451505499997</v>
          </cell>
          <cell r="C49">
            <v>7005.275507800026</v>
          </cell>
        </row>
        <row r="50">
          <cell r="B50">
            <v>174.52</v>
          </cell>
          <cell r="C50">
            <v>910.65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NAP-AUGUST"/>
    </sheetNames>
    <sheetDataSet>
      <sheetData sheetId="0">
        <row r="8">
          <cell r="Q8">
            <v>82405.43099999998</v>
          </cell>
          <cell r="AF8">
            <v>485500.071</v>
          </cell>
        </row>
        <row r="9">
          <cell r="Q9">
            <v>71455.02</v>
          </cell>
          <cell r="AF9">
            <v>434342.95999999996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ug'13"/>
    </sheetNames>
    <sheetDataSet>
      <sheetData sheetId="0">
        <row r="48">
          <cell r="B48">
            <v>70278</v>
          </cell>
          <cell r="C48">
            <v>394530.99999999994</v>
          </cell>
        </row>
        <row r="49">
          <cell r="B49">
            <v>66877</v>
          </cell>
          <cell r="C49">
            <v>361359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8893.55</v>
          </cell>
          <cell r="C49">
            <v>48391.22</v>
          </cell>
        </row>
        <row r="50">
          <cell r="B50">
            <v>8998.16</v>
          </cell>
          <cell r="C50">
            <v>43838.11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ug'13"/>
    </sheetNames>
    <sheetDataSet>
      <sheetData sheetId="0">
        <row r="11">
          <cell r="C11">
            <v>97041.21</v>
          </cell>
          <cell r="D11">
            <v>151021.28</v>
          </cell>
        </row>
        <row r="12">
          <cell r="C12">
            <v>80117.75</v>
          </cell>
          <cell r="D12">
            <v>109395.22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 Mail"/>
    </sheetNames>
    <sheetDataSet>
      <sheetData sheetId="0">
        <row r="49">
          <cell r="B49">
            <v>18463.63748120486</v>
          </cell>
          <cell r="C49">
            <v>108714.1472742584</v>
          </cell>
        </row>
        <row r="50">
          <cell r="B50">
            <v>15791.330534414932</v>
          </cell>
          <cell r="C50">
            <v>88263.70415125857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20683.0196055</v>
          </cell>
          <cell r="C49">
            <v>119612.63948780001</v>
          </cell>
        </row>
        <row r="50">
          <cell r="B50">
            <v>21204.343515700002</v>
          </cell>
          <cell r="C50">
            <v>98240.27687039996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52824.664085891745</v>
          </cell>
          <cell r="C49">
            <v>289268.6085616799</v>
          </cell>
        </row>
        <row r="50">
          <cell r="B50">
            <v>45478.2497115944</v>
          </cell>
          <cell r="C50">
            <v>235036.9250923675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36056.43584</v>
          </cell>
          <cell r="C49">
            <v>186692.61896000002</v>
          </cell>
        </row>
        <row r="50">
          <cell r="B50">
            <v>32243.88111</v>
          </cell>
          <cell r="C50">
            <v>159145.60921000002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21515.299551065018</v>
          </cell>
          <cell r="C49">
            <v>118075.63862068008</v>
          </cell>
        </row>
        <row r="50">
          <cell r="B50">
            <v>21731.328985026015</v>
          </cell>
          <cell r="C50">
            <v>95701.3112536124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BF"/>
    </sheetNames>
    <sheetDataSet>
      <sheetData sheetId="0">
        <row r="49">
          <cell r="C49">
            <v>13495.735800733315</v>
          </cell>
          <cell r="D49">
            <v>76308.70493999582</v>
          </cell>
        </row>
        <row r="50">
          <cell r="C50">
            <v>12758.90688720994</v>
          </cell>
          <cell r="D50">
            <v>66185.22971292993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AUGUST'13"/>
    </sheetNames>
    <sheetDataSet>
      <sheetData sheetId="0">
        <row r="49">
          <cell r="B49">
            <v>11051.8400637</v>
          </cell>
          <cell r="C49">
            <v>51078.2758801</v>
          </cell>
        </row>
        <row r="50">
          <cell r="B50">
            <v>10040.0551112</v>
          </cell>
          <cell r="C50">
            <v>46531.7837878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pane xSplit="1" ySplit="6" topLeftCell="B7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A14" sqref="A14"/>
    </sheetView>
  </sheetViews>
  <sheetFormatPr defaultColWidth="9.140625" defaultRowHeight="15"/>
  <cols>
    <col min="1" max="1" width="29.7109375" style="4" customWidth="1"/>
    <col min="2" max="2" width="12.57421875" style="4" customWidth="1"/>
    <col min="3" max="3" width="12.421875" style="4" bestFit="1" customWidth="1"/>
    <col min="4" max="5" width="13.8515625" style="4" bestFit="1" customWidth="1"/>
    <col min="6" max="6" width="21.140625" style="4" customWidth="1"/>
    <col min="7" max="8" width="9.140625" style="4" customWidth="1"/>
    <col min="9" max="9" width="10.57421875" style="4" customWidth="1"/>
    <col min="10" max="16384" width="9.140625" style="4" customWidth="1"/>
  </cols>
  <sheetData>
    <row r="1" spans="1:8" s="2" customFormat="1" ht="15.75" customHeight="1">
      <c r="A1" s="25" t="s">
        <v>0</v>
      </c>
      <c r="B1" s="25"/>
      <c r="C1" s="25"/>
      <c r="D1" s="25"/>
      <c r="E1" s="25"/>
      <c r="F1" s="25"/>
      <c r="G1" s="1"/>
      <c r="H1" s="1"/>
    </row>
    <row r="2" spans="1:8" s="2" customFormat="1" ht="15.75" customHeight="1">
      <c r="A2" s="26" t="s">
        <v>1</v>
      </c>
      <c r="B2" s="26"/>
      <c r="C2" s="26"/>
      <c r="D2" s="26"/>
      <c r="E2" s="26"/>
      <c r="F2" s="26"/>
      <c r="G2" s="3"/>
      <c r="H2" s="1"/>
    </row>
    <row r="3" spans="1:6" ht="15" customHeight="1">
      <c r="A3" s="27" t="s">
        <v>2</v>
      </c>
      <c r="B3" s="27"/>
      <c r="C3" s="27"/>
      <c r="D3" s="27"/>
      <c r="E3" s="27"/>
      <c r="F3" s="27"/>
    </row>
    <row r="4" spans="1:5" ht="15">
      <c r="A4" s="5"/>
      <c r="B4" s="5"/>
      <c r="C4" s="6" t="s">
        <v>3</v>
      </c>
      <c r="D4" s="5"/>
      <c r="E4" s="6" t="s">
        <v>3</v>
      </c>
    </row>
    <row r="5" spans="1:6" ht="37.5" customHeight="1">
      <c r="A5" s="28" t="s">
        <v>4</v>
      </c>
      <c r="B5" s="29" t="s">
        <v>5</v>
      </c>
      <c r="C5" s="30"/>
      <c r="D5" s="31" t="s">
        <v>6</v>
      </c>
      <c r="E5" s="32"/>
      <c r="F5" s="33" t="s">
        <v>7</v>
      </c>
    </row>
    <row r="6" spans="1:6" ht="26.25" customHeight="1">
      <c r="A6" s="28"/>
      <c r="B6" s="7" t="s">
        <v>8</v>
      </c>
      <c r="C6" s="7" t="s">
        <v>9</v>
      </c>
      <c r="D6" s="7" t="s">
        <v>8</v>
      </c>
      <c r="E6" s="7" t="s">
        <v>9</v>
      </c>
      <c r="F6" s="33"/>
    </row>
    <row r="7" spans="1:6" ht="18">
      <c r="A7" s="8" t="s">
        <v>10</v>
      </c>
      <c r="B7" s="9">
        <f>'[1]New Format'!$B$49/100</f>
        <v>108.07525654076076</v>
      </c>
      <c r="C7" s="9">
        <f>'[1]New Format'!$B$50/100</f>
        <v>114.89099124714808</v>
      </c>
      <c r="D7" s="9">
        <f>'[1]New Format'!$C$49/100</f>
        <v>620.2674959649188</v>
      </c>
      <c r="E7" s="9">
        <f>'[1]New Format'!$C$50/100</f>
        <v>641.3817664681916</v>
      </c>
      <c r="F7" s="10">
        <f>(D7-E7)/E7*100</f>
        <v>-3.2919973106719</v>
      </c>
    </row>
    <row r="8" spans="1:8" s="11" customFormat="1" ht="18">
      <c r="A8" s="8" t="s">
        <v>11</v>
      </c>
      <c r="B8" s="9">
        <f>'[2]New Format'!$B$49/100</f>
        <v>155.55338311399973</v>
      </c>
      <c r="C8" s="9">
        <f>'[2]New Format'!$B$50/100</f>
        <v>141.53378315600003</v>
      </c>
      <c r="D8" s="9">
        <f>'[2]New Format'!$C$49/100</f>
        <v>1049.273148114</v>
      </c>
      <c r="E8" s="9">
        <f>'[2]New Format'!$C$50/100</f>
        <v>886.204605847</v>
      </c>
      <c r="F8" s="10">
        <f aca="true" t="shared" si="0" ref="F8:F35">(D8-E8)/E8*100</f>
        <v>18.400778013463977</v>
      </c>
      <c r="G8" s="4"/>
      <c r="H8" s="4"/>
    </row>
    <row r="9" spans="1:8" s="11" customFormat="1" ht="18">
      <c r="A9" s="8" t="s">
        <v>12</v>
      </c>
      <c r="B9" s="9">
        <f>'[3]New Format Mail'!$B$49/100</f>
        <v>184.6363748120486</v>
      </c>
      <c r="C9" s="9">
        <f>'[3]New Format Mail'!$B$50/100</f>
        <v>157.9133053441493</v>
      </c>
      <c r="D9" s="9">
        <f>'[3]New Format Mail'!$C$49/100</f>
        <v>1087.141472742584</v>
      </c>
      <c r="E9" s="9">
        <f>'[3]New Format Mail'!$C$50/100</f>
        <v>882.6370415125857</v>
      </c>
      <c r="F9" s="10">
        <f t="shared" si="0"/>
        <v>23.169708681105952</v>
      </c>
      <c r="G9" s="4"/>
      <c r="H9" s="4"/>
    </row>
    <row r="10" spans="1:8" s="11" customFormat="1" ht="18">
      <c r="A10" s="8" t="s">
        <v>13</v>
      </c>
      <c r="B10" s="9">
        <f>'[4]New Format'!$B$49/100</f>
        <v>206.83019605500002</v>
      </c>
      <c r="C10" s="9">
        <f>'[4]New Format'!$B$50/100</f>
        <v>212.04343515700003</v>
      </c>
      <c r="D10" s="9">
        <f>'[4]New Format'!$C$49/100</f>
        <v>1196.1263948780002</v>
      </c>
      <c r="E10" s="9">
        <f>'[4]New Format'!$C$50/100</f>
        <v>982.4027687039996</v>
      </c>
      <c r="F10" s="10">
        <f t="shared" si="0"/>
        <v>21.75519379449102</v>
      </c>
      <c r="G10" s="4"/>
      <c r="H10" s="4"/>
    </row>
    <row r="11" spans="1:8" s="11" customFormat="1" ht="18">
      <c r="A11" s="8" t="s">
        <v>14</v>
      </c>
      <c r="B11" s="9">
        <f>'[5]Current Month'!$B$49/100</f>
        <v>528.2466408589174</v>
      </c>
      <c r="C11" s="9">
        <f>'[5]Current Month'!$B$50/100</f>
        <v>454.782497115944</v>
      </c>
      <c r="D11" s="9">
        <f>'[5]Current Month'!$C$49/100</f>
        <v>2892.686085616799</v>
      </c>
      <c r="E11" s="9">
        <f>'[5]Current Month'!$C$50/100</f>
        <v>2350.3692509236753</v>
      </c>
      <c r="F11" s="10">
        <f t="shared" si="0"/>
        <v>23.07368659116</v>
      </c>
      <c r="G11" s="4"/>
      <c r="H11" s="4"/>
    </row>
    <row r="12" spans="1:8" s="11" customFormat="1" ht="18">
      <c r="A12" s="8" t="s">
        <v>15</v>
      </c>
      <c r="B12" s="9">
        <f>'[6]New Format'!$B$49/100</f>
        <v>360.5643584</v>
      </c>
      <c r="C12" s="9">
        <f>'[6]New Format'!$B$50/100</f>
        <v>322.4388111</v>
      </c>
      <c r="D12" s="9">
        <f>'[6]New Format'!$C$49/100</f>
        <v>1866.9261896000003</v>
      </c>
      <c r="E12" s="9">
        <f>'[6]New Format'!$C$50/100</f>
        <v>1591.4560921000002</v>
      </c>
      <c r="F12" s="10">
        <f t="shared" si="0"/>
        <v>17.30931182251497</v>
      </c>
      <c r="G12" s="4"/>
      <c r="H12" s="4"/>
    </row>
    <row r="13" spans="1:8" s="11" customFormat="1" ht="18">
      <c r="A13" s="8" t="s">
        <v>16</v>
      </c>
      <c r="B13" s="9">
        <f>'[7]New Format'!$B$49/100</f>
        <v>215.1529955106502</v>
      </c>
      <c r="C13" s="9">
        <f>'[7]New Format'!$B$50/100</f>
        <v>217.31328985026016</v>
      </c>
      <c r="D13" s="9">
        <f>'[7]New Format'!$C$49/100</f>
        <v>1180.756386206801</v>
      </c>
      <c r="E13" s="9">
        <f>'[7]New Format'!$C$50/100</f>
        <v>957.0131125361239</v>
      </c>
      <c r="F13" s="10">
        <f t="shared" si="0"/>
        <v>23.379332084358612</v>
      </c>
      <c r="G13" s="4"/>
      <c r="H13" s="4"/>
    </row>
    <row r="14" spans="1:8" s="11" customFormat="1" ht="18" customHeight="1">
      <c r="A14" s="8" t="s">
        <v>17</v>
      </c>
      <c r="B14" s="9">
        <f>'[8]MBF'!$C$49/100</f>
        <v>134.95735800733314</v>
      </c>
      <c r="C14" s="9">
        <f>'[8]MBF'!$C$50/100</f>
        <v>127.5890688720994</v>
      </c>
      <c r="D14" s="9">
        <f>'[8]MBF'!$D$49/100</f>
        <v>763.0870493999582</v>
      </c>
      <c r="E14" s="9">
        <f>'[8]MBF'!$D$50/100</f>
        <v>661.8522971292992</v>
      </c>
      <c r="F14" s="10">
        <f t="shared" si="0"/>
        <v>15.295671361986948</v>
      </c>
      <c r="G14" s="4"/>
      <c r="H14" s="4"/>
    </row>
    <row r="15" spans="1:8" s="11" customFormat="1" ht="18" customHeight="1">
      <c r="A15" s="8" t="s">
        <v>18</v>
      </c>
      <c r="B15" s="9">
        <f>'[9]New Format-NONLIFE AUGUST''13'!$B$49/100</f>
        <v>110.518400637</v>
      </c>
      <c r="C15" s="9">
        <f>'[9]New Format-NONLIFE AUGUST''13'!$B$50/100</f>
        <v>100.40055111199999</v>
      </c>
      <c r="D15" s="9">
        <f>'[9]New Format-NONLIFE AUGUST''13'!$C$49/100</f>
        <v>510.782758801</v>
      </c>
      <c r="E15" s="9">
        <f>'[9]New Format-NONLIFE AUGUST''13'!$C$50/100</f>
        <v>465.317837878</v>
      </c>
      <c r="F15" s="10">
        <f t="shared" si="0"/>
        <v>9.770723841221042</v>
      </c>
      <c r="G15" s="4"/>
      <c r="H15" s="4"/>
    </row>
    <row r="16" spans="1:8" s="11" customFormat="1" ht="18" customHeight="1">
      <c r="A16" s="8" t="s">
        <v>19</v>
      </c>
      <c r="B16" s="9">
        <f>'[10]USGI -JUL 2013 '!$B$49/100</f>
        <v>42.56588189799999</v>
      </c>
      <c r="C16" s="9">
        <f>'[10]USGI -JUL 2013 '!$B$50/100</f>
        <v>37.229758720999996</v>
      </c>
      <c r="D16" s="9">
        <f>'[10]USGI -JUL 2013 '!$C$49/100</f>
        <v>236.04078746000002</v>
      </c>
      <c r="E16" s="9">
        <f>'[10]USGI -JUL 2013 '!$C$50/100</f>
        <v>203.83780744199998</v>
      </c>
      <c r="F16" s="10">
        <f t="shared" si="0"/>
        <v>15.798335167612649</v>
      </c>
      <c r="G16" s="4"/>
      <c r="H16" s="4"/>
    </row>
    <row r="17" spans="1:8" s="11" customFormat="1" ht="18">
      <c r="A17" s="12" t="s">
        <v>20</v>
      </c>
      <c r="B17" s="13">
        <f>'[11]Sheet1'!$B$49/100</f>
        <v>119.85260879999998</v>
      </c>
      <c r="C17" s="13">
        <f>'[11]Sheet1'!$B$50/100</f>
        <v>120.768418</v>
      </c>
      <c r="D17" s="9">
        <f>'[11]Sheet1'!$C$49/100</f>
        <v>614.8318618</v>
      </c>
      <c r="E17" s="9">
        <f>'[11]Sheet1'!$C$50/100</f>
        <v>566.1173102</v>
      </c>
      <c r="F17" s="10">
        <f t="shared" si="0"/>
        <v>8.605027742887755</v>
      </c>
      <c r="G17" s="4"/>
      <c r="H17" s="4"/>
    </row>
    <row r="18" spans="1:8" s="11" customFormat="1" ht="18">
      <c r="A18" s="12" t="s">
        <v>21</v>
      </c>
      <c r="B18" s="13">
        <f>'[12]New Format'!$B$49/100</f>
        <v>103.59704569099983</v>
      </c>
      <c r="C18" s="13">
        <f>'[12]New Format'!$B$50/100</f>
        <v>83.75033702400003</v>
      </c>
      <c r="D18" s="9">
        <f>'[12]New Format'!$C$49/100</f>
        <v>606.7338109309994</v>
      </c>
      <c r="E18" s="9">
        <f>'[12]New Format'!$C$50/100</f>
        <v>484.97676386600017</v>
      </c>
      <c r="F18" s="10">
        <f t="shared" si="0"/>
        <v>25.105748591831695</v>
      </c>
      <c r="G18" s="4"/>
      <c r="H18" s="4"/>
    </row>
    <row r="19" spans="1:8" s="11" customFormat="1" ht="18">
      <c r="A19" s="12" t="s">
        <v>22</v>
      </c>
      <c r="B19" s="13">
        <f>'[13]New Format'!$B$49/100</f>
        <v>2.0427</v>
      </c>
      <c r="C19" s="13">
        <f>'[13]New Format'!$B$50/100</f>
        <v>2.7381999999999995</v>
      </c>
      <c r="D19" s="9">
        <f>'[13]New Format'!$C$49/100</f>
        <v>10.666898100000001</v>
      </c>
      <c r="E19" s="9">
        <f>'[13]New Format'!$C$50/100</f>
        <v>8.231904542</v>
      </c>
      <c r="F19" s="10">
        <f t="shared" si="0"/>
        <v>29.579953771043137</v>
      </c>
      <c r="G19" s="4"/>
      <c r="H19" s="4"/>
    </row>
    <row r="20" spans="1:8" s="11" customFormat="1" ht="18">
      <c r="A20" s="12" t="s">
        <v>23</v>
      </c>
      <c r="B20" s="13">
        <f>'[14]New Format'!$B$49/100</f>
        <v>84.41349574257003</v>
      </c>
      <c r="C20" s="13">
        <f>'[14]New Format'!$B$50/100</f>
        <v>51.679639404999996</v>
      </c>
      <c r="D20" s="9">
        <f>'[14]New Format'!$C$49/100</f>
        <v>452.75255695737025</v>
      </c>
      <c r="E20" s="9">
        <f>'[14]New Format'!$C$50/100</f>
        <v>238.15753287899994</v>
      </c>
      <c r="F20" s="10">
        <f t="shared" si="0"/>
        <v>90.1063348634028</v>
      </c>
      <c r="G20" s="4"/>
      <c r="H20" s="4"/>
    </row>
    <row r="21" spans="1:8" s="11" customFormat="1" ht="18">
      <c r="A21" s="12" t="s">
        <v>24</v>
      </c>
      <c r="B21" s="13">
        <f>'[15]Aug 13'!$B$47/100</f>
        <v>20.843181569641196</v>
      </c>
      <c r="C21" s="13">
        <f>'[15]Aug 13'!$B$48/100</f>
        <v>10.865063093927455</v>
      </c>
      <c r="D21" s="9">
        <f>'[15]Aug 13'!$C$47/100</f>
        <v>101.5867005968387</v>
      </c>
      <c r="E21" s="9">
        <f>'[15]Aug 13'!$C$48/100</f>
        <v>69.08373823982637</v>
      </c>
      <c r="F21" s="10">
        <f t="shared" si="0"/>
        <v>47.048644420742356</v>
      </c>
      <c r="G21" s="4"/>
      <c r="H21" s="4"/>
    </row>
    <row r="22" spans="1:8" s="11" customFormat="1" ht="18">
      <c r="A22" s="8" t="s">
        <v>25</v>
      </c>
      <c r="B22" s="9">
        <f>'[16]New Format'!$B$49/100</f>
        <v>29.079561199999997</v>
      </c>
      <c r="C22" s="14" t="s">
        <v>26</v>
      </c>
      <c r="D22" s="9">
        <f>'[16]New Format'!$C$49/100</f>
        <v>132.475178012</v>
      </c>
      <c r="E22" s="14" t="s">
        <v>26</v>
      </c>
      <c r="F22" s="14" t="s">
        <v>26</v>
      </c>
      <c r="G22" s="4"/>
      <c r="H22" s="4"/>
    </row>
    <row r="23" spans="1:8" s="11" customFormat="1" ht="18">
      <c r="A23" s="8" t="s">
        <v>27</v>
      </c>
      <c r="B23" s="9">
        <f>'[17]New Format'!$B$49/100</f>
        <v>9.134422719</v>
      </c>
      <c r="C23" s="14" t="s">
        <v>26</v>
      </c>
      <c r="D23" s="9">
        <f>'[17]New Format'!$C$49/100</f>
        <v>31.335498884000003</v>
      </c>
      <c r="E23" s="14" t="s">
        <v>26</v>
      </c>
      <c r="F23" s="14" t="s">
        <v>26</v>
      </c>
      <c r="G23" s="4"/>
      <c r="H23" s="4"/>
    </row>
    <row r="24" spans="1:8" s="11" customFormat="1" ht="18">
      <c r="A24" s="12" t="s">
        <v>28</v>
      </c>
      <c r="B24" s="13">
        <f>'[18]New Format'!$B$49/100</f>
        <v>83.15460000000002</v>
      </c>
      <c r="C24" s="13">
        <f>'[18]New Format'!$B$50/100</f>
        <v>64.7762</v>
      </c>
      <c r="D24" s="15">
        <f>'[18]New Format'!$C$49/100</f>
        <v>367.865</v>
      </c>
      <c r="E24" s="9">
        <f>'[18]New Format'!$C$50/100</f>
        <v>310.84080000000006</v>
      </c>
      <c r="F24" s="10">
        <f t="shared" si="0"/>
        <v>18.345146454390783</v>
      </c>
      <c r="G24" s="4"/>
      <c r="H24" s="4"/>
    </row>
    <row r="25" spans="1:8" s="11" customFormat="1" ht="18">
      <c r="A25" s="12" t="s">
        <v>29</v>
      </c>
      <c r="B25" s="13">
        <f>'[19]New Format'!$B$49/100</f>
        <v>40.24417041799998</v>
      </c>
      <c r="C25" s="13">
        <f>'[19]New Format'!$B$50/100</f>
        <v>34.546737701059996</v>
      </c>
      <c r="D25" s="9">
        <f>'[19]New Format'!$C$49/100</f>
        <v>189.99377176599995</v>
      </c>
      <c r="E25" s="9">
        <f>'[19]New Format'!$C$50/100</f>
        <v>178.81036367206002</v>
      </c>
      <c r="F25" s="10">
        <f t="shared" si="0"/>
        <v>6.254339997009577</v>
      </c>
      <c r="G25" s="4"/>
      <c r="H25" s="4"/>
    </row>
    <row r="26" spans="1:8" s="11" customFormat="1" ht="18">
      <c r="A26" s="12" t="s">
        <v>30</v>
      </c>
      <c r="B26" s="13">
        <f>'[20]Monthly premium Data'!$B$51/100</f>
        <v>22.056131172000224</v>
      </c>
      <c r="C26" s="13">
        <f>'[20]Monthly premium Data'!$B$52/100</f>
        <v>13.5144</v>
      </c>
      <c r="D26" s="9">
        <f>'[20]Monthly premium Data'!$C$51/100</f>
        <v>105.77208230700022</v>
      </c>
      <c r="E26" s="9">
        <f>'[20]Monthly premium Data'!$C$52/100</f>
        <v>63.659099999999995</v>
      </c>
      <c r="F26" s="10">
        <f t="shared" si="0"/>
        <v>66.15390777909242</v>
      </c>
      <c r="G26" s="4"/>
      <c r="H26" s="4"/>
    </row>
    <row r="27" spans="1:8" s="11" customFormat="1" ht="18">
      <c r="A27" s="8" t="s">
        <v>31</v>
      </c>
      <c r="B27" s="9">
        <f>'[21]New Format'!$B$49/100</f>
        <v>8.20451505499997</v>
      </c>
      <c r="C27" s="13">
        <f>'[21]New Format'!$B$50/100</f>
        <v>1.7452</v>
      </c>
      <c r="D27" s="13">
        <f>'[21]New Format'!$C$49/100</f>
        <v>70.05275507800026</v>
      </c>
      <c r="E27" s="13">
        <f>'[21]New Format'!$C$50/100</f>
        <v>9.1065</v>
      </c>
      <c r="F27" s="10">
        <f>(D27-E27)/E27*100</f>
        <v>669.2610232032093</v>
      </c>
      <c r="G27" s="4"/>
      <c r="H27" s="4"/>
    </row>
    <row r="28" spans="1:8" s="11" customFormat="1" ht="18">
      <c r="A28" s="16" t="s">
        <v>32</v>
      </c>
      <c r="B28" s="13">
        <f>'[22]SNAP-AUGUST'!$Q$8/100</f>
        <v>824.0543099999999</v>
      </c>
      <c r="C28" s="13">
        <f>'[22]SNAP-AUGUST'!$Q$9/100</f>
        <v>714.5502</v>
      </c>
      <c r="D28" s="13">
        <f>'[22]SNAP-AUGUST'!$AF$8/100</f>
        <v>4855.00071</v>
      </c>
      <c r="E28" s="13">
        <f>'[22]SNAP-AUGUST'!$AF$9/100</f>
        <v>4343.4295999999995</v>
      </c>
      <c r="F28" s="10">
        <f t="shared" si="0"/>
        <v>11.778045395279364</v>
      </c>
      <c r="G28" s="4"/>
      <c r="H28" s="4"/>
    </row>
    <row r="29" spans="1:8" s="11" customFormat="1" ht="18">
      <c r="A29" s="16" t="s">
        <v>33</v>
      </c>
      <c r="B29" s="13">
        <f>'[23]Aug''13'!$B$48/100</f>
        <v>702.78</v>
      </c>
      <c r="C29" s="13">
        <f>'[23]Aug''13'!$B$49/100</f>
        <v>668.77</v>
      </c>
      <c r="D29" s="9">
        <f>'[23]Aug''13'!$C$48/100</f>
        <v>3945.3099999999995</v>
      </c>
      <c r="E29" s="9">
        <f>'[23]Aug''13'!$C$49/100</f>
        <v>3613.59</v>
      </c>
      <c r="F29" s="10">
        <f t="shared" si="0"/>
        <v>9.179790734421983</v>
      </c>
      <c r="G29" s="4"/>
      <c r="H29" s="4"/>
    </row>
    <row r="30" spans="1:8" s="11" customFormat="1" ht="18">
      <c r="A30" s="16" t="s">
        <v>34</v>
      </c>
      <c r="B30" s="13">
        <v>752.98</v>
      </c>
      <c r="C30" s="13">
        <v>723.9</v>
      </c>
      <c r="D30" s="13">
        <v>4347.27</v>
      </c>
      <c r="E30" s="13">
        <v>4022.32</v>
      </c>
      <c r="F30" s="10">
        <f t="shared" si="0"/>
        <v>8.07867101573222</v>
      </c>
      <c r="G30" s="4"/>
      <c r="H30" s="4"/>
    </row>
    <row r="31" spans="1:8" s="11" customFormat="1" ht="18">
      <c r="A31" s="16" t="s">
        <v>35</v>
      </c>
      <c r="B31" s="13">
        <v>505.59</v>
      </c>
      <c r="C31" s="13">
        <v>480.56</v>
      </c>
      <c r="D31" s="13">
        <v>3079.47</v>
      </c>
      <c r="E31" s="13">
        <v>2760.16</v>
      </c>
      <c r="F31" s="10">
        <f t="shared" si="0"/>
        <v>11.568532258999477</v>
      </c>
      <c r="G31" s="4"/>
      <c r="H31" s="4"/>
    </row>
    <row r="32" spans="1:8" s="11" customFormat="1" ht="18">
      <c r="A32" s="8" t="s">
        <v>36</v>
      </c>
      <c r="B32" s="9">
        <f>'[24]New Format'!$B$49/100</f>
        <v>88.93549999999999</v>
      </c>
      <c r="C32" s="9">
        <f>'[24]New Format'!$B$50/100</f>
        <v>89.9816</v>
      </c>
      <c r="D32" s="9">
        <f>'[24]New Format'!$C$49/100</f>
        <v>483.9122</v>
      </c>
      <c r="E32" s="9">
        <f>'[24]New Format'!$C$50/100</f>
        <v>438.3811</v>
      </c>
      <c r="F32" s="10">
        <f t="shared" si="0"/>
        <v>10.38619137549497</v>
      </c>
      <c r="G32" s="4"/>
      <c r="H32" s="4"/>
    </row>
    <row r="33" spans="1:8" s="11" customFormat="1" ht="18">
      <c r="A33" s="8" t="s">
        <v>37</v>
      </c>
      <c r="B33" s="9">
        <f>'[25]Aug''13'!$C$11/100</f>
        <v>970.4121</v>
      </c>
      <c r="C33" s="9">
        <f>'[25]Aug''13'!$C$12/100</f>
        <v>801.1775</v>
      </c>
      <c r="D33" s="9">
        <f>'[25]Aug''13'!$D$11/100</f>
        <v>1510.2128</v>
      </c>
      <c r="E33" s="9">
        <f>'[25]Aug''13'!$D$12/100</f>
        <v>1093.9522</v>
      </c>
      <c r="F33" s="10">
        <f t="shared" si="0"/>
        <v>38.051077551651716</v>
      </c>
      <c r="G33" s="4"/>
      <c r="H33" s="4"/>
    </row>
    <row r="34" spans="1:7" s="11" customFormat="1" ht="18">
      <c r="A34" s="17" t="s">
        <v>38</v>
      </c>
      <c r="B34" s="18">
        <f>SUM(B7:B27)</f>
        <v>2569.7232782009214</v>
      </c>
      <c r="C34" s="18">
        <f>SUM(C7:C27)</f>
        <v>2270.519686899588</v>
      </c>
      <c r="D34" s="18">
        <f>SUM(D7:D27)</f>
        <v>14087.15388321627</v>
      </c>
      <c r="E34" s="18">
        <f>SUM(E7:E27)</f>
        <v>11551.456593939762</v>
      </c>
      <c r="F34" s="19">
        <f t="shared" si="0"/>
        <v>21.951320759035795</v>
      </c>
      <c r="G34" s="4"/>
    </row>
    <row r="35" spans="1:7" s="11" customFormat="1" ht="18">
      <c r="A35" s="17" t="s">
        <v>39</v>
      </c>
      <c r="B35" s="18">
        <f>SUM(B28:B33)</f>
        <v>3844.75191</v>
      </c>
      <c r="C35" s="18">
        <f>SUM(C28:C33)</f>
        <v>3478.9393</v>
      </c>
      <c r="D35" s="18">
        <f>SUM(D28:D33)</f>
        <v>18221.17571</v>
      </c>
      <c r="E35" s="18">
        <f>SUM(E28:E33)</f>
        <v>16271.8329</v>
      </c>
      <c r="F35" s="19">
        <f t="shared" si="0"/>
        <v>11.979860056207928</v>
      </c>
      <c r="G35" s="4"/>
    </row>
    <row r="36" spans="1:6" ht="19.5" customHeight="1">
      <c r="A36" s="17" t="s">
        <v>40</v>
      </c>
      <c r="B36" s="18">
        <f>+B34+B35</f>
        <v>6414.475188200921</v>
      </c>
      <c r="C36" s="18">
        <f>+C34+C35</f>
        <v>5749.458986899588</v>
      </c>
      <c r="D36" s="18">
        <f>+D34+D35</f>
        <v>32308.32959321627</v>
      </c>
      <c r="E36" s="18">
        <f>+E34+E35</f>
        <v>27823.28949393976</v>
      </c>
      <c r="F36" s="19">
        <f>(D36-E36)/E36*100</f>
        <v>16.119733435018187</v>
      </c>
    </row>
    <row r="37" spans="1:6" ht="18">
      <c r="A37" s="20"/>
      <c r="B37" s="21"/>
      <c r="C37" s="21"/>
      <c r="D37" s="21"/>
      <c r="E37" s="21"/>
      <c r="F37" s="22"/>
    </row>
    <row r="38" spans="1:6" ht="12.75" customHeight="1">
      <c r="A38" s="24" t="s">
        <v>41</v>
      </c>
      <c r="B38" s="24"/>
      <c r="C38" s="24"/>
      <c r="D38" s="24"/>
      <c r="E38" s="24"/>
      <c r="F38" s="24"/>
    </row>
    <row r="39" spans="1:6" ht="15">
      <c r="A39" s="24" t="s">
        <v>42</v>
      </c>
      <c r="B39" s="24"/>
      <c r="C39" s="24"/>
      <c r="D39" s="24"/>
      <c r="E39" s="24"/>
      <c r="F39" s="24"/>
    </row>
    <row r="40" ht="12.75">
      <c r="D40" s="23"/>
    </row>
    <row r="41" spans="4:5" ht="12.75">
      <c r="D41" s="23"/>
      <c r="E41" s="23"/>
    </row>
    <row r="43" spans="2:3" ht="12.75">
      <c r="B43" s="23"/>
      <c r="C43" s="23"/>
    </row>
    <row r="44" ht="12.75">
      <c r="B44" s="23"/>
    </row>
    <row r="45" ht="12.75">
      <c r="B45" s="23"/>
    </row>
  </sheetData>
  <sheetProtection/>
  <mergeCells count="9">
    <mergeCell ref="A38:F38"/>
    <mergeCell ref="A39:F39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29" right="0.23" top="0.511811023622047" bottom="0.511811023622047" header="0.511811023622047" footer="0.5118110236220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C12" sqref="C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2013-09-26T13:07:58Z</dcterms:modified>
  <cp:category/>
  <cp:version/>
  <cp:contentType/>
  <cp:contentStatus/>
</cp:coreProperties>
</file>